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hidePivotFieldList="1" defaultThemeVersion="166925"/>
  <xr:revisionPtr revIDLastSave="0" documentId="13_ncr:1_{A70885BD-3FF9-46DF-AD21-F8181DC2BC31}" xr6:coauthVersionLast="47" xr6:coauthVersionMax="47" xr10:uidLastSave="{00000000-0000-0000-0000-000000000000}"/>
  <bookViews>
    <workbookView xWindow="3870" yWindow="1395" windowWidth="18615" windowHeight="11460" xr2:uid="{00000000-000D-0000-FFFF-FFFF00000000}"/>
  </bookViews>
  <sheets>
    <sheet name="Intro" sheetId="49" r:id="rId1"/>
    <sheet name="Results" sheetId="50" r:id="rId2"/>
    <sheet name="RA - Not Treated" sheetId="17" r:id="rId3"/>
    <sheet name="RA - Treated" sheetId="18" r:id="rId4"/>
    <sheet name="RA - Rel-Str | Not Treated" sheetId="16" r:id="rId5"/>
    <sheet name="RA - Rel-WK | Not Treated" sheetId="20" r:id="rId6"/>
    <sheet name="RA - Rel-I | Not Treated" sheetId="21" r:id="rId7"/>
    <sheet name="RA - Rel-OR | Not Treated" sheetId="22" r:id="rId8"/>
    <sheet name="RA - Rel-Str | Treated" sheetId="19" r:id="rId9"/>
    <sheet name="RA - Rel-WK | Treated" sheetId="23" r:id="rId10"/>
    <sheet name="RA - Rel-I | Treated" sheetId="24" r:id="rId11"/>
    <sheet name="RA - Weapon-K | Not Treated" sheetId="27" r:id="rId12"/>
    <sheet name="RA - Weapon-No | Not Treated" sheetId="29" r:id="rId13"/>
    <sheet name="RA - Weapon-No | Treated" sheetId="33" r:id="rId14"/>
    <sheet name="RA - Police | Not Treated" sheetId="34" r:id="rId15"/>
    <sheet name="RA - No Police | Not Treated" sheetId="35" r:id="rId16"/>
    <sheet name="RA - Police | Treated" sheetId="36" r:id="rId17"/>
    <sheet name="RA - No Police | Treated" sheetId="37" r:id="rId18"/>
    <sheet name="RA -Victim Female | Not Treated" sheetId="40" r:id="rId19"/>
    <sheet name="RA -Victim Female | Treated" sheetId="42" r:id="rId20"/>
    <sheet name="RA - Marital-NM | Not Treated" sheetId="43" r:id="rId21"/>
    <sheet name="RA - Marital-M | Not Treated" sheetId="44" r:id="rId22"/>
    <sheet name="RA - Martial-D | Not Treated" sheetId="45" r:id="rId23"/>
    <sheet name="RA - Marital-NM | Treated" sheetId="46" r:id="rId24"/>
    <sheet name="RA - Marital-D | Treated" sheetId="48" r:id="rId25"/>
  </sheets>
  <calcPr calcId="191028"/>
  <pivotCaches>
    <pivotCache cacheId="47" r:id="rId26"/>
    <pivotCache cacheId="48" r:id="rId27"/>
    <pivotCache cacheId="49" r:id="rId28"/>
    <pivotCache cacheId="50" r:id="rId29"/>
    <pivotCache cacheId="51" r:id="rId30"/>
    <pivotCache cacheId="52" r:id="rId31"/>
    <pivotCache cacheId="53" r:id="rId32"/>
    <pivotCache cacheId="54" r:id="rId33"/>
    <pivotCache cacheId="55" r:id="rId34"/>
    <pivotCache cacheId="56" r:id="rId35"/>
    <pivotCache cacheId="57" r:id="rId36"/>
    <pivotCache cacheId="58" r:id="rId37"/>
    <pivotCache cacheId="59" r:id="rId38"/>
    <pivotCache cacheId="60" r:id="rId39"/>
    <pivotCache cacheId="61" r:id="rId40"/>
    <pivotCache cacheId="62" r:id="rId41"/>
    <pivotCache cacheId="63" r:id="rId42"/>
    <pivotCache cacheId="64" r:id="rId43"/>
    <pivotCache cacheId="65" r:id="rId44"/>
    <pivotCache cacheId="66" r:id="rId45"/>
    <pivotCache cacheId="67" r:id="rId46"/>
    <pivotCache cacheId="68" r:id="rId47"/>
    <pivotCache cacheId="69" r:id="rId4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4" i="42" l="1"/>
  <c r="T28" i="42"/>
  <c r="T34" i="40"/>
  <c r="T28" i="40"/>
  <c r="T34" i="33"/>
  <c r="T28" i="33"/>
  <c r="T34" i="29"/>
  <c r="T28" i="29"/>
  <c r="S34" i="22"/>
  <c r="S28" i="22"/>
  <c r="S34" i="27"/>
  <c r="S28" i="27"/>
  <c r="T60" i="48"/>
  <c r="W60" i="48" s="1"/>
  <c r="T59" i="48"/>
  <c r="W59" i="48" s="1"/>
  <c r="T58" i="48"/>
  <c r="W58" i="48" s="1"/>
  <c r="T57" i="48"/>
  <c r="W57" i="48" s="1"/>
  <c r="T56" i="48"/>
  <c r="W56" i="48" s="1"/>
  <c r="Z19" i="48"/>
  <c r="S19" i="48"/>
  <c r="V15" i="48"/>
  <c r="S15" i="48"/>
  <c r="R15" i="48"/>
  <c r="S14" i="48"/>
  <c r="R14" i="48"/>
  <c r="S13" i="48"/>
  <c r="V13" i="48" s="1"/>
  <c r="R13" i="48"/>
  <c r="S12" i="48"/>
  <c r="V12" i="48" s="1"/>
  <c r="R12" i="48"/>
  <c r="S11" i="48"/>
  <c r="R11" i="48"/>
  <c r="T60" i="46"/>
  <c r="W60" i="46" s="1"/>
  <c r="T59" i="46"/>
  <c r="W59" i="46" s="1"/>
  <c r="T58" i="46"/>
  <c r="W58" i="46" s="1"/>
  <c r="T57" i="46"/>
  <c r="W57" i="46" s="1"/>
  <c r="T56" i="46"/>
  <c r="W56" i="46" s="1"/>
  <c r="Z19" i="46"/>
  <c r="S19" i="46"/>
  <c r="V15" i="46"/>
  <c r="S15" i="46"/>
  <c r="R15" i="46"/>
  <c r="S14" i="46"/>
  <c r="R14" i="46"/>
  <c r="S13" i="46"/>
  <c r="U13" i="46" s="1"/>
  <c r="R13" i="46"/>
  <c r="S12" i="46"/>
  <c r="V12" i="46" s="1"/>
  <c r="R12" i="46"/>
  <c r="S11" i="46"/>
  <c r="R11" i="46"/>
  <c r="T60" i="45"/>
  <c r="W60" i="45" s="1"/>
  <c r="T59" i="45"/>
  <c r="W59" i="45" s="1"/>
  <c r="T58" i="45"/>
  <c r="W58" i="45" s="1"/>
  <c r="T57" i="45"/>
  <c r="W57" i="45" s="1"/>
  <c r="T56" i="45"/>
  <c r="W56" i="45" s="1"/>
  <c r="Z19" i="45"/>
  <c r="S19" i="45"/>
  <c r="S15" i="45"/>
  <c r="V15" i="45" s="1"/>
  <c r="R15" i="45"/>
  <c r="S14" i="45"/>
  <c r="R14" i="45"/>
  <c r="S13" i="45"/>
  <c r="R13" i="45"/>
  <c r="S12" i="45"/>
  <c r="V12" i="45" s="1"/>
  <c r="R12" i="45"/>
  <c r="S11" i="45"/>
  <c r="R11" i="45"/>
  <c r="T60" i="44"/>
  <c r="W60" i="44" s="1"/>
  <c r="T59" i="44"/>
  <c r="W59" i="44" s="1"/>
  <c r="T58" i="44"/>
  <c r="W58" i="44" s="1"/>
  <c r="T57" i="44"/>
  <c r="W57" i="44" s="1"/>
  <c r="T56" i="44"/>
  <c r="W56" i="44" s="1"/>
  <c r="Z19" i="44"/>
  <c r="S19" i="44"/>
  <c r="S15" i="44"/>
  <c r="R15" i="44"/>
  <c r="S14" i="44"/>
  <c r="V14" i="44" s="1"/>
  <c r="R14" i="44"/>
  <c r="S13" i="44"/>
  <c r="V13" i="44" s="1"/>
  <c r="R13" i="44"/>
  <c r="S12" i="44"/>
  <c r="V12" i="44" s="1"/>
  <c r="R12" i="44"/>
  <c r="S11" i="44"/>
  <c r="V11" i="44" s="1"/>
  <c r="R11" i="44"/>
  <c r="T11" i="44" s="1"/>
  <c r="T60" i="43"/>
  <c r="W60" i="43" s="1"/>
  <c r="T59" i="43"/>
  <c r="W59" i="43" s="1"/>
  <c r="T58" i="43"/>
  <c r="W58" i="43" s="1"/>
  <c r="T57" i="43"/>
  <c r="W57" i="43" s="1"/>
  <c r="T56" i="43"/>
  <c r="W56" i="43" s="1"/>
  <c r="Z19" i="43"/>
  <c r="S19" i="43"/>
  <c r="S15" i="43"/>
  <c r="V15" i="43" s="1"/>
  <c r="R15" i="43"/>
  <c r="S14" i="43"/>
  <c r="R14" i="43"/>
  <c r="S13" i="43"/>
  <c r="V13" i="43" s="1"/>
  <c r="R13" i="43"/>
  <c r="S12" i="43"/>
  <c r="V12" i="43" s="1"/>
  <c r="R12" i="43"/>
  <c r="S11" i="43"/>
  <c r="V11" i="43" s="1"/>
  <c r="R11" i="43"/>
  <c r="T60" i="42"/>
  <c r="W60" i="42" s="1"/>
  <c r="T59" i="42"/>
  <c r="W59" i="42" s="1"/>
  <c r="T58" i="42"/>
  <c r="W58" i="42" s="1"/>
  <c r="T57" i="42"/>
  <c r="W57" i="42" s="1"/>
  <c r="T56" i="42"/>
  <c r="W56" i="42" s="1"/>
  <c r="Z19" i="42"/>
  <c r="S19" i="42"/>
  <c r="V15" i="42"/>
  <c r="S15" i="42"/>
  <c r="R15" i="42"/>
  <c r="S14" i="42"/>
  <c r="V14" i="42" s="1"/>
  <c r="R14" i="42"/>
  <c r="S13" i="42"/>
  <c r="U13" i="42" s="1"/>
  <c r="R13" i="42"/>
  <c r="V12" i="42"/>
  <c r="S12" i="42"/>
  <c r="R12" i="42"/>
  <c r="V11" i="42"/>
  <c r="S11" i="42"/>
  <c r="R11" i="42"/>
  <c r="T60" i="40"/>
  <c r="W60" i="40" s="1"/>
  <c r="T59" i="40"/>
  <c r="W59" i="40" s="1"/>
  <c r="T58" i="40"/>
  <c r="W58" i="40" s="1"/>
  <c r="T57" i="40"/>
  <c r="W57" i="40" s="1"/>
  <c r="T56" i="40"/>
  <c r="W56" i="40" s="1"/>
  <c r="Z19" i="40"/>
  <c r="S19" i="40"/>
  <c r="S15" i="40"/>
  <c r="V15" i="40" s="1"/>
  <c r="R15" i="40"/>
  <c r="S14" i="40"/>
  <c r="R14" i="40"/>
  <c r="S13" i="40"/>
  <c r="V13" i="40" s="1"/>
  <c r="R13" i="40"/>
  <c r="S12" i="40"/>
  <c r="V12" i="40" s="1"/>
  <c r="R12" i="40"/>
  <c r="V11" i="40"/>
  <c r="S11" i="40"/>
  <c r="R11" i="40"/>
  <c r="T60" i="37"/>
  <c r="W60" i="37" s="1"/>
  <c r="T59" i="37"/>
  <c r="W59" i="37" s="1"/>
  <c r="T58" i="37"/>
  <c r="W58" i="37" s="1"/>
  <c r="T57" i="37"/>
  <c r="W57" i="37" s="1"/>
  <c r="T56" i="37"/>
  <c r="W56" i="37" s="1"/>
  <c r="Z19" i="37"/>
  <c r="S19" i="37"/>
  <c r="V15" i="37"/>
  <c r="S15" i="37"/>
  <c r="R15" i="37"/>
  <c r="T15" i="37" s="1"/>
  <c r="S14" i="37"/>
  <c r="R14" i="37"/>
  <c r="S13" i="37"/>
  <c r="V13" i="37" s="1"/>
  <c r="R13" i="37"/>
  <c r="S12" i="37"/>
  <c r="V12" i="37" s="1"/>
  <c r="R12" i="37"/>
  <c r="S11" i="37"/>
  <c r="V11" i="37" s="1"/>
  <c r="R11" i="37"/>
  <c r="T60" i="36"/>
  <c r="W60" i="36" s="1"/>
  <c r="T59" i="36"/>
  <c r="W59" i="36" s="1"/>
  <c r="T58" i="36"/>
  <c r="W58" i="36" s="1"/>
  <c r="T57" i="36"/>
  <c r="W57" i="36" s="1"/>
  <c r="T56" i="36"/>
  <c r="W56" i="36" s="1"/>
  <c r="Z19" i="36"/>
  <c r="S19" i="36"/>
  <c r="S15" i="36"/>
  <c r="V15" i="36" s="1"/>
  <c r="R15" i="36"/>
  <c r="S14" i="36"/>
  <c r="V14" i="36" s="1"/>
  <c r="R14" i="36"/>
  <c r="S13" i="36"/>
  <c r="T13" i="36" s="1"/>
  <c r="R13" i="36"/>
  <c r="S12" i="36"/>
  <c r="V12" i="36" s="1"/>
  <c r="R12" i="36"/>
  <c r="S11" i="36"/>
  <c r="V11" i="36" s="1"/>
  <c r="R11" i="36"/>
  <c r="T60" i="35"/>
  <c r="W60" i="35" s="1"/>
  <c r="T59" i="35"/>
  <c r="W59" i="35" s="1"/>
  <c r="T58" i="35"/>
  <c r="W58" i="35" s="1"/>
  <c r="T57" i="35"/>
  <c r="W57" i="35" s="1"/>
  <c r="T56" i="35"/>
  <c r="W56" i="35" s="1"/>
  <c r="Z19" i="35"/>
  <c r="S19" i="35"/>
  <c r="S15" i="35"/>
  <c r="V15" i="35" s="1"/>
  <c r="R15" i="35"/>
  <c r="S14" i="35"/>
  <c r="V14" i="35" s="1"/>
  <c r="R14" i="35"/>
  <c r="S13" i="35"/>
  <c r="V13" i="35" s="1"/>
  <c r="R13" i="35"/>
  <c r="S12" i="35"/>
  <c r="V12" i="35" s="1"/>
  <c r="R12" i="35"/>
  <c r="S11" i="35"/>
  <c r="S16" i="35" s="1"/>
  <c r="S27" i="35" s="1"/>
  <c r="R11" i="35"/>
  <c r="T60" i="34"/>
  <c r="W60" i="34" s="1"/>
  <c r="T59" i="34"/>
  <c r="W59" i="34" s="1"/>
  <c r="T58" i="34"/>
  <c r="W58" i="34" s="1"/>
  <c r="T57" i="34"/>
  <c r="W57" i="34" s="1"/>
  <c r="T56" i="34"/>
  <c r="W56" i="34" s="1"/>
  <c r="Z19" i="34"/>
  <c r="S19" i="34"/>
  <c r="S15" i="34"/>
  <c r="V15" i="34" s="1"/>
  <c r="R15" i="34"/>
  <c r="S14" i="34"/>
  <c r="R14" i="34"/>
  <c r="S13" i="34"/>
  <c r="R13" i="34"/>
  <c r="S12" i="34"/>
  <c r="V12" i="34" s="1"/>
  <c r="R12" i="34"/>
  <c r="S11" i="34"/>
  <c r="R11" i="34"/>
  <c r="T60" i="33"/>
  <c r="W60" i="33" s="1"/>
  <c r="T59" i="33"/>
  <c r="W59" i="33" s="1"/>
  <c r="T58" i="33"/>
  <c r="W58" i="33" s="1"/>
  <c r="T57" i="33"/>
  <c r="W57" i="33" s="1"/>
  <c r="T56" i="33"/>
  <c r="W56" i="33" s="1"/>
  <c r="Z19" i="33"/>
  <c r="S19" i="33"/>
  <c r="S15" i="33"/>
  <c r="V15" i="33" s="1"/>
  <c r="R15" i="33"/>
  <c r="S14" i="33"/>
  <c r="R14" i="33"/>
  <c r="S13" i="33"/>
  <c r="V13" i="33" s="1"/>
  <c r="R13" i="33"/>
  <c r="S12" i="33"/>
  <c r="V12" i="33" s="1"/>
  <c r="R12" i="33"/>
  <c r="S11" i="33"/>
  <c r="R11" i="33"/>
  <c r="W58" i="29"/>
  <c r="T56" i="29"/>
  <c r="W56" i="29" s="1"/>
  <c r="T57" i="29"/>
  <c r="W57" i="29" s="1"/>
  <c r="T58" i="29"/>
  <c r="T59" i="29"/>
  <c r="W59" i="29" s="1"/>
  <c r="T60" i="29"/>
  <c r="W60" i="29" s="1"/>
  <c r="Z19" i="29"/>
  <c r="S19" i="29"/>
  <c r="S15" i="29"/>
  <c r="R15" i="29"/>
  <c r="S14" i="29"/>
  <c r="V14" i="29" s="1"/>
  <c r="R14" i="29"/>
  <c r="S13" i="29"/>
  <c r="V13" i="29" s="1"/>
  <c r="R13" i="29"/>
  <c r="U13" i="29" s="1"/>
  <c r="S12" i="29"/>
  <c r="V12" i="29" s="1"/>
  <c r="R12" i="29"/>
  <c r="V11" i="29"/>
  <c r="S11" i="29"/>
  <c r="R11" i="29"/>
  <c r="T60" i="27"/>
  <c r="W60" i="27" s="1"/>
  <c r="T59" i="27"/>
  <c r="W59" i="27" s="1"/>
  <c r="T58" i="27"/>
  <c r="W58" i="27" s="1"/>
  <c r="T57" i="27"/>
  <c r="W57" i="27" s="1"/>
  <c r="T56" i="27"/>
  <c r="W56" i="27" s="1"/>
  <c r="Z19" i="27"/>
  <c r="S19" i="27"/>
  <c r="S15" i="27"/>
  <c r="R15" i="27"/>
  <c r="S14" i="27"/>
  <c r="V14" i="27" s="1"/>
  <c r="R14" i="27"/>
  <c r="S13" i="27"/>
  <c r="V13" i="27" s="1"/>
  <c r="R13" i="27"/>
  <c r="S12" i="27"/>
  <c r="V12" i="27" s="1"/>
  <c r="R12" i="27"/>
  <c r="S11" i="27"/>
  <c r="V11" i="27" s="1"/>
  <c r="R11" i="27"/>
  <c r="T60" i="24"/>
  <c r="W60" i="24" s="1"/>
  <c r="T59" i="24"/>
  <c r="W59" i="24" s="1"/>
  <c r="T58" i="24"/>
  <c r="W58" i="24" s="1"/>
  <c r="T57" i="24"/>
  <c r="W57" i="24" s="1"/>
  <c r="T56" i="24"/>
  <c r="W56" i="24" s="1"/>
  <c r="Z19" i="24"/>
  <c r="S19" i="24"/>
  <c r="S15" i="24"/>
  <c r="R15" i="24"/>
  <c r="S14" i="24"/>
  <c r="V14" i="24" s="1"/>
  <c r="R14" i="24"/>
  <c r="S13" i="24"/>
  <c r="V13" i="24" s="1"/>
  <c r="R13" i="24"/>
  <c r="S12" i="24"/>
  <c r="V12" i="24" s="1"/>
  <c r="R12" i="24"/>
  <c r="S11" i="24"/>
  <c r="R11" i="24"/>
  <c r="T60" i="23"/>
  <c r="W60" i="23" s="1"/>
  <c r="T59" i="23"/>
  <c r="W59" i="23" s="1"/>
  <c r="T58" i="23"/>
  <c r="W58" i="23" s="1"/>
  <c r="T57" i="23"/>
  <c r="W57" i="23" s="1"/>
  <c r="T56" i="23"/>
  <c r="W56" i="23" s="1"/>
  <c r="Z19" i="23"/>
  <c r="S19" i="23"/>
  <c r="S15" i="23"/>
  <c r="U15" i="23" s="1"/>
  <c r="R15" i="23"/>
  <c r="S14" i="23"/>
  <c r="V14" i="23" s="1"/>
  <c r="R14" i="23"/>
  <c r="S13" i="23"/>
  <c r="V13" i="23" s="1"/>
  <c r="R13" i="23"/>
  <c r="S12" i="23"/>
  <c r="V12" i="23" s="1"/>
  <c r="R12" i="23"/>
  <c r="S11" i="23"/>
  <c r="R11" i="23"/>
  <c r="T60" i="22"/>
  <c r="W60" i="22" s="1"/>
  <c r="T59" i="22"/>
  <c r="W59" i="22" s="1"/>
  <c r="T58" i="22"/>
  <c r="W58" i="22" s="1"/>
  <c r="T57" i="22"/>
  <c r="W57" i="22" s="1"/>
  <c r="T56" i="22"/>
  <c r="W56" i="22" s="1"/>
  <c r="Z19" i="22"/>
  <c r="S19" i="22"/>
  <c r="S15" i="22"/>
  <c r="V15" i="22" s="1"/>
  <c r="R15" i="22"/>
  <c r="S14" i="22"/>
  <c r="V14" i="22" s="1"/>
  <c r="R14" i="22"/>
  <c r="S13" i="22"/>
  <c r="V13" i="22" s="1"/>
  <c r="R13" i="22"/>
  <c r="S12" i="22"/>
  <c r="V12" i="22" s="1"/>
  <c r="R12" i="22"/>
  <c r="S11" i="22"/>
  <c r="R11" i="22"/>
  <c r="T60" i="21"/>
  <c r="W60" i="21" s="1"/>
  <c r="T59" i="21"/>
  <c r="W59" i="21" s="1"/>
  <c r="T58" i="21"/>
  <c r="W58" i="21" s="1"/>
  <c r="T57" i="21"/>
  <c r="W57" i="21" s="1"/>
  <c r="T56" i="21"/>
  <c r="W56" i="21" s="1"/>
  <c r="Z19" i="21"/>
  <c r="S19" i="21"/>
  <c r="S15" i="21"/>
  <c r="V15" i="21" s="1"/>
  <c r="R15" i="21"/>
  <c r="S14" i="21"/>
  <c r="R14" i="21"/>
  <c r="S13" i="21"/>
  <c r="V13" i="21" s="1"/>
  <c r="R13" i="21"/>
  <c r="S12" i="21"/>
  <c r="V12" i="21" s="1"/>
  <c r="R12" i="21"/>
  <c r="T12" i="21" s="1"/>
  <c r="S11" i="21"/>
  <c r="R11" i="21"/>
  <c r="T11" i="21" s="1"/>
  <c r="T60" i="20"/>
  <c r="W60" i="20" s="1"/>
  <c r="T59" i="20"/>
  <c r="W59" i="20" s="1"/>
  <c r="T58" i="20"/>
  <c r="W58" i="20" s="1"/>
  <c r="T57" i="20"/>
  <c r="W57" i="20" s="1"/>
  <c r="T56" i="20"/>
  <c r="W56" i="20" s="1"/>
  <c r="Z19" i="20"/>
  <c r="S19" i="20"/>
  <c r="S15" i="20"/>
  <c r="V15" i="20" s="1"/>
  <c r="R15" i="20"/>
  <c r="S14" i="20"/>
  <c r="V14" i="20" s="1"/>
  <c r="R14" i="20"/>
  <c r="S13" i="20"/>
  <c r="V13" i="20" s="1"/>
  <c r="R13" i="20"/>
  <c r="S12" i="20"/>
  <c r="V12" i="20" s="1"/>
  <c r="R12" i="20"/>
  <c r="S11" i="20"/>
  <c r="S16" i="20" s="1"/>
  <c r="S27" i="20" s="1"/>
  <c r="R11" i="20"/>
  <c r="S13" i="19"/>
  <c r="T60" i="19"/>
  <c r="W60" i="19" s="1"/>
  <c r="T59" i="19"/>
  <c r="W59" i="19" s="1"/>
  <c r="T58" i="19"/>
  <c r="W58" i="19" s="1"/>
  <c r="T57" i="19"/>
  <c r="W57" i="19" s="1"/>
  <c r="T56" i="19"/>
  <c r="W56" i="19" s="1"/>
  <c r="Z19" i="19"/>
  <c r="S19" i="19"/>
  <c r="S15" i="19"/>
  <c r="V15" i="19" s="1"/>
  <c r="R15" i="19"/>
  <c r="S14" i="19"/>
  <c r="R14" i="19"/>
  <c r="R13" i="19"/>
  <c r="S12" i="19"/>
  <c r="V12" i="19" s="1"/>
  <c r="R12" i="19"/>
  <c r="S11" i="19"/>
  <c r="R11" i="19"/>
  <c r="AE19" i="18"/>
  <c r="X19" i="18"/>
  <c r="X15" i="18"/>
  <c r="AA15" i="18" s="1"/>
  <c r="W15" i="18"/>
  <c r="X14" i="18"/>
  <c r="AA14" i="18" s="1"/>
  <c r="W14" i="18"/>
  <c r="X13" i="18"/>
  <c r="AA13" i="18" s="1"/>
  <c r="W13" i="18"/>
  <c r="X12" i="18"/>
  <c r="AA12" i="18" s="1"/>
  <c r="W12" i="18"/>
  <c r="X11" i="18"/>
  <c r="AA11" i="18" s="1"/>
  <c r="W11" i="18"/>
  <c r="AE19" i="17"/>
  <c r="X19" i="17"/>
  <c r="X15" i="17"/>
  <c r="AA15" i="17" s="1"/>
  <c r="W15" i="17"/>
  <c r="X14" i="17"/>
  <c r="AA14" i="17" s="1"/>
  <c r="W14" i="17"/>
  <c r="X13" i="17"/>
  <c r="AA13" i="17" s="1"/>
  <c r="W13" i="17"/>
  <c r="X12" i="17"/>
  <c r="W12" i="17"/>
  <c r="X11" i="17"/>
  <c r="X16" i="17" s="1"/>
  <c r="X27" i="17" s="1"/>
  <c r="W11" i="17"/>
  <c r="T60" i="16"/>
  <c r="W60" i="16" s="1"/>
  <c r="T59" i="16"/>
  <c r="W59" i="16" s="1"/>
  <c r="T58" i="16"/>
  <c r="W58" i="16" s="1"/>
  <c r="T57" i="16"/>
  <c r="W57" i="16" s="1"/>
  <c r="T56" i="16"/>
  <c r="W56" i="16" s="1"/>
  <c r="Z19" i="16"/>
  <c r="S19" i="16"/>
  <c r="S15" i="16"/>
  <c r="V15" i="16" s="1"/>
  <c r="R15" i="16"/>
  <c r="S14" i="16"/>
  <c r="V14" i="16" s="1"/>
  <c r="R14" i="16"/>
  <c r="S13" i="16"/>
  <c r="V13" i="16" s="1"/>
  <c r="R13" i="16"/>
  <c r="S12" i="16"/>
  <c r="V12" i="16" s="1"/>
  <c r="R12" i="16"/>
  <c r="S11" i="16"/>
  <c r="R11" i="16"/>
  <c r="V13" i="46" l="1"/>
  <c r="U14" i="46"/>
  <c r="S16" i="46"/>
  <c r="S27" i="46" s="1"/>
  <c r="U14" i="48"/>
  <c r="T15" i="48"/>
  <c r="T15" i="45"/>
  <c r="T13" i="45"/>
  <c r="U14" i="44"/>
  <c r="U12" i="44"/>
  <c r="U11" i="43"/>
  <c r="U13" i="43"/>
  <c r="T11" i="42"/>
  <c r="V13" i="42"/>
  <c r="T14" i="42"/>
  <c r="T15" i="42"/>
  <c r="U11" i="42"/>
  <c r="U12" i="42"/>
  <c r="U15" i="42"/>
  <c r="T13" i="40"/>
  <c r="U13" i="40"/>
  <c r="T11" i="40"/>
  <c r="U14" i="40"/>
  <c r="U15" i="40"/>
  <c r="U13" i="37"/>
  <c r="U11" i="37"/>
  <c r="V13" i="36"/>
  <c r="T11" i="35"/>
  <c r="T14" i="34"/>
  <c r="T16" i="34" s="1"/>
  <c r="S26" i="34" s="1"/>
  <c r="S28" i="34" s="1"/>
  <c r="T12" i="34"/>
  <c r="T13" i="34"/>
  <c r="U14" i="34"/>
  <c r="T13" i="33"/>
  <c r="T12" i="33"/>
  <c r="T15" i="29"/>
  <c r="S16" i="27"/>
  <c r="S27" i="27" s="1"/>
  <c r="U13" i="27"/>
  <c r="U12" i="27"/>
  <c r="U15" i="24"/>
  <c r="T12" i="22"/>
  <c r="U12" i="22"/>
  <c r="U15" i="21"/>
  <c r="U14" i="21"/>
  <c r="T13" i="20"/>
  <c r="U15" i="20"/>
  <c r="T15" i="20"/>
  <c r="Y13" i="18"/>
  <c r="Y11" i="18"/>
  <c r="Z15" i="18"/>
  <c r="Z12" i="18"/>
  <c r="Z11" i="18"/>
  <c r="Y14" i="17"/>
  <c r="Y12" i="17"/>
  <c r="Z14" i="17"/>
  <c r="V15" i="24"/>
  <c r="U11" i="24"/>
  <c r="V15" i="23"/>
  <c r="S16" i="19"/>
  <c r="S27" i="19" s="1"/>
  <c r="T13" i="48"/>
  <c r="U11" i="48"/>
  <c r="S16" i="48"/>
  <c r="S27" i="48" s="1"/>
  <c r="V11" i="48"/>
  <c r="U12" i="48"/>
  <c r="U15" i="48"/>
  <c r="T14" i="48"/>
  <c r="U13" i="48"/>
  <c r="V14" i="48"/>
  <c r="T11" i="48"/>
  <c r="T12" i="48"/>
  <c r="U11" i="46"/>
  <c r="T13" i="46"/>
  <c r="T11" i="46"/>
  <c r="V11" i="46"/>
  <c r="U12" i="46"/>
  <c r="U15" i="46"/>
  <c r="T14" i="46"/>
  <c r="T15" i="46"/>
  <c r="V14" i="46"/>
  <c r="T12" i="46"/>
  <c r="U11" i="45"/>
  <c r="V13" i="45"/>
  <c r="S16" i="45"/>
  <c r="S27" i="45" s="1"/>
  <c r="U14" i="45"/>
  <c r="V11" i="45"/>
  <c r="U12" i="45"/>
  <c r="U15" i="45"/>
  <c r="U13" i="45"/>
  <c r="T14" i="45"/>
  <c r="V14" i="45"/>
  <c r="T11" i="45"/>
  <c r="T12" i="45"/>
  <c r="T14" i="44"/>
  <c r="T15" i="44"/>
  <c r="U13" i="44"/>
  <c r="S16" i="44"/>
  <c r="S27" i="44" s="1"/>
  <c r="T13" i="44"/>
  <c r="U15" i="44"/>
  <c r="V15" i="44"/>
  <c r="V16" i="44" s="1"/>
  <c r="U11" i="44"/>
  <c r="T12" i="44"/>
  <c r="S16" i="43"/>
  <c r="S27" i="43" s="1"/>
  <c r="U12" i="43"/>
  <c r="T15" i="43"/>
  <c r="T13" i="43"/>
  <c r="T12" i="43"/>
  <c r="U14" i="43"/>
  <c r="T14" i="43"/>
  <c r="V14" i="43"/>
  <c r="V16" i="43" s="1"/>
  <c r="U15" i="43"/>
  <c r="T11" i="43"/>
  <c r="T12" i="42"/>
  <c r="U14" i="42"/>
  <c r="S16" i="42"/>
  <c r="S27" i="42" s="1"/>
  <c r="V16" i="42"/>
  <c r="T13" i="42"/>
  <c r="S16" i="40"/>
  <c r="S27" i="40" s="1"/>
  <c r="T12" i="40"/>
  <c r="U12" i="40"/>
  <c r="T14" i="40"/>
  <c r="T15" i="40"/>
  <c r="T16" i="40" s="1"/>
  <c r="S26" i="40" s="1"/>
  <c r="V14" i="40"/>
  <c r="V16" i="40" s="1"/>
  <c r="U11" i="40"/>
  <c r="T13" i="37"/>
  <c r="S16" i="37"/>
  <c r="S27" i="37" s="1"/>
  <c r="U14" i="37"/>
  <c r="U12" i="37"/>
  <c r="U15" i="37"/>
  <c r="T11" i="37"/>
  <c r="T14" i="37"/>
  <c r="V14" i="37"/>
  <c r="V16" i="37" s="1"/>
  <c r="T12" i="37"/>
  <c r="V16" i="36"/>
  <c r="T12" i="36"/>
  <c r="T14" i="36"/>
  <c r="U12" i="36"/>
  <c r="U14" i="36"/>
  <c r="U11" i="36"/>
  <c r="U13" i="36"/>
  <c r="U15" i="36"/>
  <c r="S16" i="36"/>
  <c r="S27" i="36" s="1"/>
  <c r="T15" i="36"/>
  <c r="T11" i="36"/>
  <c r="U12" i="35"/>
  <c r="T14" i="35"/>
  <c r="U14" i="35"/>
  <c r="U13" i="35"/>
  <c r="U15" i="35"/>
  <c r="T13" i="35"/>
  <c r="T15" i="35"/>
  <c r="U11" i="35"/>
  <c r="U16" i="35" s="1"/>
  <c r="T12" i="35"/>
  <c r="V11" i="35"/>
  <c r="V16" i="35" s="1"/>
  <c r="U13" i="34"/>
  <c r="T11" i="34"/>
  <c r="S16" i="34"/>
  <c r="S27" i="34" s="1"/>
  <c r="V14" i="34"/>
  <c r="T15" i="34"/>
  <c r="U12" i="34"/>
  <c r="U15" i="34"/>
  <c r="V13" i="34"/>
  <c r="U11" i="34"/>
  <c r="V11" i="34"/>
  <c r="V16" i="34" s="1"/>
  <c r="T11" i="33"/>
  <c r="U13" i="33"/>
  <c r="S16" i="33"/>
  <c r="S27" i="33" s="1"/>
  <c r="V11" i="33"/>
  <c r="U14" i="33"/>
  <c r="U12" i="33"/>
  <c r="U15" i="33"/>
  <c r="T14" i="33"/>
  <c r="T16" i="33" s="1"/>
  <c r="S26" i="33" s="1"/>
  <c r="T15" i="33"/>
  <c r="V14" i="33"/>
  <c r="U11" i="33"/>
  <c r="U12" i="29"/>
  <c r="T14" i="29"/>
  <c r="T12" i="29"/>
  <c r="S16" i="29"/>
  <c r="S27" i="29" s="1"/>
  <c r="T11" i="29"/>
  <c r="U11" i="29"/>
  <c r="U16" i="29" s="1"/>
  <c r="T13" i="29"/>
  <c r="U14" i="29"/>
  <c r="U15" i="29"/>
  <c r="V15" i="29"/>
  <c r="V16" i="29" s="1"/>
  <c r="T15" i="27"/>
  <c r="U11" i="27"/>
  <c r="U14" i="27"/>
  <c r="T12" i="27"/>
  <c r="T14" i="27"/>
  <c r="T13" i="27"/>
  <c r="U15" i="27"/>
  <c r="U16" i="27" s="1"/>
  <c r="V15" i="27"/>
  <c r="V16" i="27" s="1"/>
  <c r="T11" i="27"/>
  <c r="U14" i="24"/>
  <c r="S16" i="24"/>
  <c r="S27" i="24" s="1"/>
  <c r="T12" i="24"/>
  <c r="T15" i="24"/>
  <c r="T13" i="24"/>
  <c r="T11" i="24"/>
  <c r="V11" i="24"/>
  <c r="U12" i="24"/>
  <c r="U13" i="24"/>
  <c r="T14" i="24"/>
  <c r="T11" i="23"/>
  <c r="T14" i="23"/>
  <c r="S16" i="23"/>
  <c r="S27" i="23" s="1"/>
  <c r="T12" i="23"/>
  <c r="T15" i="23"/>
  <c r="U13" i="23"/>
  <c r="U14" i="23"/>
  <c r="U11" i="23"/>
  <c r="V11" i="23"/>
  <c r="V16" i="23" s="1"/>
  <c r="U12" i="23"/>
  <c r="T13" i="23"/>
  <c r="T11" i="22"/>
  <c r="S16" i="22"/>
  <c r="S27" i="22" s="1"/>
  <c r="T14" i="22"/>
  <c r="U11" i="22"/>
  <c r="T15" i="22"/>
  <c r="U14" i="22"/>
  <c r="V11" i="22"/>
  <c r="V16" i="22" s="1"/>
  <c r="T13" i="22"/>
  <c r="U13" i="22"/>
  <c r="U15" i="22"/>
  <c r="T14" i="21"/>
  <c r="S16" i="21"/>
  <c r="S27" i="21" s="1"/>
  <c r="V14" i="21"/>
  <c r="T15" i="21"/>
  <c r="U12" i="21"/>
  <c r="V11" i="21"/>
  <c r="V16" i="21" s="1"/>
  <c r="T13" i="21"/>
  <c r="U11" i="21"/>
  <c r="U13" i="21"/>
  <c r="T12" i="20"/>
  <c r="U14" i="20"/>
  <c r="T11" i="20"/>
  <c r="U11" i="20"/>
  <c r="V11" i="20"/>
  <c r="V16" i="20" s="1"/>
  <c r="U12" i="20"/>
  <c r="U13" i="20"/>
  <c r="T14" i="20"/>
  <c r="U13" i="19"/>
  <c r="V13" i="19"/>
  <c r="T13" i="19"/>
  <c r="T12" i="19"/>
  <c r="U15" i="19"/>
  <c r="U11" i="19"/>
  <c r="U16" i="19" s="1"/>
  <c r="V11" i="19"/>
  <c r="U12" i="19"/>
  <c r="U14" i="19"/>
  <c r="T14" i="19"/>
  <c r="T15" i="19"/>
  <c r="V14" i="19"/>
  <c r="T11" i="19"/>
  <c r="X16" i="18"/>
  <c r="X27" i="18" s="1"/>
  <c r="Y14" i="18"/>
  <c r="Y12" i="18"/>
  <c r="AA16" i="18"/>
  <c r="Z13" i="18"/>
  <c r="Z14" i="18"/>
  <c r="Y15" i="18"/>
  <c r="Y11" i="17"/>
  <c r="Z11" i="17"/>
  <c r="Y15" i="17"/>
  <c r="Y13" i="17"/>
  <c r="Z15" i="17"/>
  <c r="AA11" i="17"/>
  <c r="Z12" i="17"/>
  <c r="AA12" i="17"/>
  <c r="Z13" i="17"/>
  <c r="T11" i="16"/>
  <c r="T13" i="16"/>
  <c r="T14" i="16"/>
  <c r="S16" i="16"/>
  <c r="S27" i="16" s="1"/>
  <c r="T15" i="16"/>
  <c r="T12" i="16"/>
  <c r="U14" i="16"/>
  <c r="U15" i="16"/>
  <c r="U11" i="16"/>
  <c r="V11" i="16"/>
  <c r="V16" i="16" s="1"/>
  <c r="U12" i="16"/>
  <c r="U13" i="16"/>
  <c r="V16" i="46" l="1"/>
  <c r="U16" i="46"/>
  <c r="S18" i="46" s="1"/>
  <c r="T16" i="46"/>
  <c r="S26" i="46" s="1"/>
  <c r="U16" i="48"/>
  <c r="V16" i="45"/>
  <c r="U16" i="45"/>
  <c r="U16" i="44"/>
  <c r="T16" i="43"/>
  <c r="S26" i="43" s="1"/>
  <c r="S28" i="43" s="1"/>
  <c r="U16" i="42"/>
  <c r="T16" i="42"/>
  <c r="U16" i="40"/>
  <c r="U16" i="37"/>
  <c r="S18" i="37" s="1"/>
  <c r="U16" i="36"/>
  <c r="T16" i="36"/>
  <c r="U16" i="33"/>
  <c r="T16" i="29"/>
  <c r="S26" i="29" s="1"/>
  <c r="S28" i="29" s="1"/>
  <c r="V16" i="24"/>
  <c r="T16" i="22"/>
  <c r="S26" i="22" s="1"/>
  <c r="T16" i="20"/>
  <c r="S26" i="20" s="1"/>
  <c r="Y16" i="18"/>
  <c r="X26" i="18" s="1"/>
  <c r="Z16" i="18"/>
  <c r="Y16" i="17"/>
  <c r="X26" i="17" s="1"/>
  <c r="U16" i="23"/>
  <c r="S18" i="23" s="1"/>
  <c r="S20" i="23" s="1"/>
  <c r="T16" i="23"/>
  <c r="V16" i="48"/>
  <c r="T16" i="48"/>
  <c r="S28" i="46"/>
  <c r="T28" i="46"/>
  <c r="T16" i="45"/>
  <c r="S26" i="45" s="1"/>
  <c r="S28" i="45" s="1"/>
  <c r="T16" i="44"/>
  <c r="S26" i="44" s="1"/>
  <c r="S28" i="44" s="1"/>
  <c r="U16" i="43"/>
  <c r="S18" i="43" s="1"/>
  <c r="S20" i="43" s="1"/>
  <c r="S26" i="42"/>
  <c r="S18" i="42"/>
  <c r="S28" i="40"/>
  <c r="S18" i="40"/>
  <c r="S20" i="40"/>
  <c r="S31" i="40"/>
  <c r="T16" i="37"/>
  <c r="S26" i="37" s="1"/>
  <c r="S28" i="37" s="1"/>
  <c r="S26" i="36"/>
  <c r="S28" i="36" s="1"/>
  <c r="S18" i="36"/>
  <c r="T16" i="35"/>
  <c r="S26" i="35" s="1"/>
  <c r="T28" i="35" s="1"/>
  <c r="U16" i="34"/>
  <c r="S18" i="34" s="1"/>
  <c r="S20" i="34" s="1"/>
  <c r="T28" i="34"/>
  <c r="V16" i="33"/>
  <c r="S18" i="33"/>
  <c r="S20" i="33" s="1"/>
  <c r="S28" i="33"/>
  <c r="S18" i="29"/>
  <c r="S20" i="29" s="1"/>
  <c r="T16" i="27"/>
  <c r="S26" i="27" s="1"/>
  <c r="T16" i="24"/>
  <c r="S26" i="24" s="1"/>
  <c r="T28" i="24" s="1"/>
  <c r="U16" i="24"/>
  <c r="S26" i="23"/>
  <c r="T28" i="23" s="1"/>
  <c r="U16" i="22"/>
  <c r="S18" i="22" s="1"/>
  <c r="S20" i="22" s="1"/>
  <c r="T28" i="22"/>
  <c r="T16" i="21"/>
  <c r="S26" i="21" s="1"/>
  <c r="T28" i="21" s="1"/>
  <c r="U16" i="21"/>
  <c r="S18" i="21" s="1"/>
  <c r="T28" i="20"/>
  <c r="S28" i="20"/>
  <c r="U16" i="20"/>
  <c r="S18" i="20" s="1"/>
  <c r="T16" i="19"/>
  <c r="S26" i="19" s="1"/>
  <c r="S28" i="19" s="1"/>
  <c r="V16" i="19"/>
  <c r="X18" i="18"/>
  <c r="X20" i="18" s="1"/>
  <c r="Y28" i="18"/>
  <c r="X28" i="18"/>
  <c r="Z16" i="17"/>
  <c r="X18" i="17" s="1"/>
  <c r="X20" i="17" s="1"/>
  <c r="AA16" i="17"/>
  <c r="Y28" i="17"/>
  <c r="X28" i="17"/>
  <c r="T16" i="16"/>
  <c r="S26" i="16" s="1"/>
  <c r="S28" i="16" s="1"/>
  <c r="U16" i="16"/>
  <c r="S18" i="44" l="1"/>
  <c r="T28" i="44"/>
  <c r="S31" i="43"/>
  <c r="T28" i="43"/>
  <c r="T28" i="37"/>
  <c r="T28" i="36"/>
  <c r="S18" i="35"/>
  <c r="S28" i="35"/>
  <c r="T28" i="27"/>
  <c r="S28" i="24"/>
  <c r="T28" i="19"/>
  <c r="S28" i="21"/>
  <c r="S18" i="24"/>
  <c r="S28" i="23"/>
  <c r="S26" i="48"/>
  <c r="S18" i="48"/>
  <c r="S20" i="46"/>
  <c r="S31" i="46"/>
  <c r="S18" i="45"/>
  <c r="S20" i="45" s="1"/>
  <c r="T28" i="45"/>
  <c r="S20" i="44"/>
  <c r="S31" i="44"/>
  <c r="X15" i="43"/>
  <c r="X14" i="43"/>
  <c r="X13" i="43"/>
  <c r="X11" i="43"/>
  <c r="X12" i="43"/>
  <c r="S20" i="42"/>
  <c r="S31" i="42"/>
  <c r="S28" i="42"/>
  <c r="X11" i="40"/>
  <c r="X12" i="40"/>
  <c r="X15" i="40"/>
  <c r="X14" i="40"/>
  <c r="X13" i="40"/>
  <c r="S20" i="37"/>
  <c r="S31" i="37"/>
  <c r="S20" i="36"/>
  <c r="S31" i="36"/>
  <c r="S20" i="35"/>
  <c r="S31" i="35"/>
  <c r="S31" i="34"/>
  <c r="X14" i="34" s="1"/>
  <c r="S31" i="33"/>
  <c r="X11" i="33" s="1"/>
  <c r="X14" i="33"/>
  <c r="S31" i="29"/>
  <c r="X11" i="29" s="1"/>
  <c r="S18" i="27"/>
  <c r="S31" i="23"/>
  <c r="X15" i="23" s="1"/>
  <c r="S31" i="22"/>
  <c r="X13" i="22" s="1"/>
  <c r="S20" i="21"/>
  <c r="S31" i="21"/>
  <c r="S31" i="20"/>
  <c r="S20" i="20"/>
  <c r="S18" i="19"/>
  <c r="X31" i="18"/>
  <c r="AC15" i="18" s="1"/>
  <c r="X31" i="17"/>
  <c r="AC15" i="17" s="1"/>
  <c r="S18" i="16"/>
  <c r="S20" i="16" s="1"/>
  <c r="T28" i="16"/>
  <c r="X11" i="34" l="1"/>
  <c r="X15" i="34"/>
  <c r="X13" i="34"/>
  <c r="X12" i="34"/>
  <c r="X16" i="34" s="1"/>
  <c r="S33" i="34" s="1"/>
  <c r="X13" i="33"/>
  <c r="X15" i="33"/>
  <c r="X12" i="29"/>
  <c r="X13" i="29"/>
  <c r="X12" i="23"/>
  <c r="X11" i="22"/>
  <c r="X12" i="22"/>
  <c r="X14" i="22"/>
  <c r="X15" i="22"/>
  <c r="AC11" i="17"/>
  <c r="AF11" i="17" s="1"/>
  <c r="S20" i="24"/>
  <c r="S31" i="24"/>
  <c r="X11" i="23"/>
  <c r="X13" i="23"/>
  <c r="S20" i="48"/>
  <c r="S31" i="48"/>
  <c r="S28" i="48"/>
  <c r="T28" i="48"/>
  <c r="X11" i="46"/>
  <c r="X15" i="46"/>
  <c r="X12" i="46"/>
  <c r="X14" i="46"/>
  <c r="X13" i="46"/>
  <c r="S31" i="45"/>
  <c r="X11" i="45" s="1"/>
  <c r="X11" i="44"/>
  <c r="X15" i="44"/>
  <c r="X14" i="44"/>
  <c r="X13" i="44"/>
  <c r="X12" i="44"/>
  <c r="Z15" i="43"/>
  <c r="Y15" i="43"/>
  <c r="AA15" i="43"/>
  <c r="AA12" i="43"/>
  <c r="Z12" i="43"/>
  <c r="Y12" i="43"/>
  <c r="X16" i="43"/>
  <c r="S33" i="43" s="1"/>
  <c r="AA11" i="43"/>
  <c r="Z11" i="43"/>
  <c r="Y11" i="43"/>
  <c r="AA14" i="43"/>
  <c r="Z14" i="43"/>
  <c r="Y14" i="43"/>
  <c r="AA13" i="43"/>
  <c r="Z13" i="43"/>
  <c r="Y13" i="43"/>
  <c r="X11" i="42"/>
  <c r="X15" i="42"/>
  <c r="X14" i="42"/>
  <c r="X12" i="42"/>
  <c r="X13" i="42"/>
  <c r="Y11" i="40"/>
  <c r="X16" i="40"/>
  <c r="S33" i="40" s="1"/>
  <c r="AA11" i="40"/>
  <c r="Z11" i="40"/>
  <c r="AA13" i="40"/>
  <c r="Z13" i="40"/>
  <c r="Y13" i="40"/>
  <c r="AA14" i="40"/>
  <c r="Z14" i="40"/>
  <c r="Y14" i="40"/>
  <c r="AA15" i="40"/>
  <c r="Z15" i="40"/>
  <c r="Y15" i="40"/>
  <c r="AA12" i="40"/>
  <c r="Z12" i="40"/>
  <c r="Y12" i="40"/>
  <c r="X11" i="37"/>
  <c r="X12" i="37"/>
  <c r="X15" i="37"/>
  <c r="X14" i="37"/>
  <c r="X13" i="37"/>
  <c r="X11" i="36"/>
  <c r="X13" i="36"/>
  <c r="X12" i="36"/>
  <c r="X15" i="36"/>
  <c r="X14" i="36"/>
  <c r="X11" i="35"/>
  <c r="X12" i="35"/>
  <c r="X15" i="35"/>
  <c r="X14" i="35"/>
  <c r="X13" i="35"/>
  <c r="AA12" i="34"/>
  <c r="Y12" i="34"/>
  <c r="AA14" i="34"/>
  <c r="Z14" i="34"/>
  <c r="Y14" i="34"/>
  <c r="Y13" i="34"/>
  <c r="AA13" i="34"/>
  <c r="Z13" i="34"/>
  <c r="AA15" i="34"/>
  <c r="Z15" i="34"/>
  <c r="Y15" i="34"/>
  <c r="AA11" i="34"/>
  <c r="Z11" i="34"/>
  <c r="Y11" i="34"/>
  <c r="X12" i="33"/>
  <c r="AA13" i="33"/>
  <c r="Z13" i="33"/>
  <c r="Y13" i="33"/>
  <c r="AA15" i="33"/>
  <c r="Z15" i="33"/>
  <c r="Y15" i="33"/>
  <c r="AA14" i="33"/>
  <c r="Z14" i="33"/>
  <c r="Y14" i="33"/>
  <c r="AA12" i="33"/>
  <c r="Z12" i="33"/>
  <c r="Y12" i="33"/>
  <c r="X16" i="33"/>
  <c r="S33" i="33" s="1"/>
  <c r="AA11" i="33"/>
  <c r="Y11" i="33"/>
  <c r="Z11" i="33"/>
  <c r="X14" i="29"/>
  <c r="Y14" i="29" s="1"/>
  <c r="X15" i="29"/>
  <c r="X16" i="29" s="1"/>
  <c r="S33" i="29" s="1"/>
  <c r="AA12" i="29"/>
  <c r="Z12" i="29"/>
  <c r="Y12" i="29"/>
  <c r="AA13" i="29"/>
  <c r="Z13" i="29"/>
  <c r="Y13" i="29"/>
  <c r="AA14" i="29"/>
  <c r="Z14" i="29"/>
  <c r="AA11" i="29"/>
  <c r="Z11" i="29"/>
  <c r="Y11" i="29"/>
  <c r="S20" i="27"/>
  <c r="S31" i="27"/>
  <c r="X14" i="23"/>
  <c r="Y14" i="23" s="1"/>
  <c r="Y15" i="23"/>
  <c r="AA15" i="23"/>
  <c r="Z15" i="23"/>
  <c r="Z13" i="23"/>
  <c r="Y13" i="23"/>
  <c r="AA13" i="23"/>
  <c r="AA11" i="23"/>
  <c r="Z11" i="23"/>
  <c r="Y11" i="23"/>
  <c r="AA12" i="23"/>
  <c r="Z12" i="23"/>
  <c r="Y12" i="23"/>
  <c r="X16" i="22"/>
  <c r="S33" i="22" s="1"/>
  <c r="AA11" i="22"/>
  <c r="Z11" i="22"/>
  <c r="Y11" i="22"/>
  <c r="AA12" i="22"/>
  <c r="Z12" i="22"/>
  <c r="Y12" i="22"/>
  <c r="AA13" i="22"/>
  <c r="Z13" i="22"/>
  <c r="Y13" i="22"/>
  <c r="Z14" i="22"/>
  <c r="AA14" i="22"/>
  <c r="Y14" i="22"/>
  <c r="Y15" i="22"/>
  <c r="Z15" i="22"/>
  <c r="AA15" i="22"/>
  <c r="X15" i="21"/>
  <c r="X13" i="21"/>
  <c r="X12" i="21"/>
  <c r="X11" i="21"/>
  <c r="X14" i="21"/>
  <c r="X13" i="20"/>
  <c r="X14" i="20"/>
  <c r="X12" i="20"/>
  <c r="X11" i="20"/>
  <c r="X15" i="20"/>
  <c r="S20" i="19"/>
  <c r="S31" i="19"/>
  <c r="AC11" i="18"/>
  <c r="AE11" i="18" s="1"/>
  <c r="AC13" i="18"/>
  <c r="AE13" i="18" s="1"/>
  <c r="AC12" i="18"/>
  <c r="AE12" i="18" s="1"/>
  <c r="AC14" i="18"/>
  <c r="AF14" i="18" s="1"/>
  <c r="AE15" i="18"/>
  <c r="AD15" i="18"/>
  <c r="AF15" i="18"/>
  <c r="AC12" i="17"/>
  <c r="AF12" i="17" s="1"/>
  <c r="AC14" i="17"/>
  <c r="AD14" i="17" s="1"/>
  <c r="AC13" i="17"/>
  <c r="AF13" i="17" s="1"/>
  <c r="AE12" i="17"/>
  <c r="AD13" i="17"/>
  <c r="AC16" i="17"/>
  <c r="X33" i="17" s="1"/>
  <c r="AE11" i="17"/>
  <c r="AD11" i="17"/>
  <c r="AE14" i="17"/>
  <c r="AF14" i="17"/>
  <c r="AD15" i="17"/>
  <c r="AE15" i="17"/>
  <c r="AF15" i="17"/>
  <c r="S31" i="16"/>
  <c r="X12" i="16" s="1"/>
  <c r="Z12" i="34" l="1"/>
  <c r="Y16" i="34"/>
  <c r="S32" i="34" s="1"/>
  <c r="Y16" i="33"/>
  <c r="S32" i="33" s="1"/>
  <c r="Y15" i="29"/>
  <c r="AA15" i="29"/>
  <c r="Z15" i="29"/>
  <c r="Z14" i="23"/>
  <c r="X16" i="23"/>
  <c r="S33" i="23" s="1"/>
  <c r="AA14" i="23"/>
  <c r="AF13" i="18"/>
  <c r="AD12" i="18"/>
  <c r="AF12" i="18"/>
  <c r="AD13" i="18"/>
  <c r="AE13" i="17"/>
  <c r="AD12" i="17"/>
  <c r="X12" i="24"/>
  <c r="X11" i="24"/>
  <c r="X14" i="24"/>
  <c r="X15" i="24"/>
  <c r="X13" i="24"/>
  <c r="X11" i="48"/>
  <c r="X15" i="48"/>
  <c r="X12" i="48"/>
  <c r="X14" i="48"/>
  <c r="X13" i="48"/>
  <c r="AA15" i="46"/>
  <c r="Z15" i="46"/>
  <c r="Y15" i="46"/>
  <c r="AA13" i="46"/>
  <c r="Z13" i="46"/>
  <c r="Y13" i="46"/>
  <c r="AA14" i="46"/>
  <c r="Z14" i="46"/>
  <c r="Y14" i="46"/>
  <c r="AA12" i="46"/>
  <c r="Z12" i="46"/>
  <c r="Y12" i="46"/>
  <c r="Y11" i="46"/>
  <c r="X16" i="46"/>
  <c r="S33" i="46" s="1"/>
  <c r="AA11" i="46"/>
  <c r="Z11" i="46"/>
  <c r="X12" i="45"/>
  <c r="X13" i="45"/>
  <c r="Z13" i="45" s="1"/>
  <c r="X14" i="45"/>
  <c r="Z14" i="45" s="1"/>
  <c r="X15" i="45"/>
  <c r="Z15" i="45" s="1"/>
  <c r="Z12" i="45"/>
  <c r="Y12" i="45"/>
  <c r="AA13" i="45"/>
  <c r="Y15" i="45"/>
  <c r="Y11" i="45"/>
  <c r="AA11" i="45"/>
  <c r="Z11" i="45"/>
  <c r="Y11" i="44"/>
  <c r="X16" i="44"/>
  <c r="S33" i="44" s="1"/>
  <c r="AA11" i="44"/>
  <c r="Z11" i="44"/>
  <c r="AA12" i="44"/>
  <c r="Z12" i="44"/>
  <c r="Y12" i="44"/>
  <c r="AA13" i="44"/>
  <c r="Z13" i="44"/>
  <c r="Y13" i="44"/>
  <c r="AA14" i="44"/>
  <c r="Z14" i="44"/>
  <c r="Y14" i="44"/>
  <c r="AA15" i="44"/>
  <c r="Z15" i="44"/>
  <c r="Y15" i="44"/>
  <c r="Y16" i="43"/>
  <c r="S32" i="43" s="1"/>
  <c r="T34" i="43" s="1"/>
  <c r="Z16" i="43"/>
  <c r="Z18" i="43" s="1"/>
  <c r="Z20" i="43" s="1"/>
  <c r="AA16" i="43"/>
  <c r="AA13" i="42"/>
  <c r="Z13" i="42"/>
  <c r="Y13" i="42"/>
  <c r="AA12" i="42"/>
  <c r="Z12" i="42"/>
  <c r="Y12" i="42"/>
  <c r="AA14" i="42"/>
  <c r="Z14" i="42"/>
  <c r="Y14" i="42"/>
  <c r="AA15" i="42"/>
  <c r="Z15" i="42"/>
  <c r="Y15" i="42"/>
  <c r="Y11" i="42"/>
  <c r="X16" i="42"/>
  <c r="S33" i="42" s="1"/>
  <c r="AA11" i="42"/>
  <c r="AA16" i="42" s="1"/>
  <c r="Z11" i="42"/>
  <c r="Z16" i="42" s="1"/>
  <c r="Z16" i="40"/>
  <c r="AA16" i="40"/>
  <c r="Y16" i="40"/>
  <c r="S32" i="40" s="1"/>
  <c r="X16" i="37"/>
  <c r="S33" i="37" s="1"/>
  <c r="AA11" i="37"/>
  <c r="Y11" i="37"/>
  <c r="Z11" i="37"/>
  <c r="AA13" i="37"/>
  <c r="Z13" i="37"/>
  <c r="Y13" i="37"/>
  <c r="AA14" i="37"/>
  <c r="Z14" i="37"/>
  <c r="Y14" i="37"/>
  <c r="AA15" i="37"/>
  <c r="Z15" i="37"/>
  <c r="Y15" i="37"/>
  <c r="AA12" i="37"/>
  <c r="Z12" i="37"/>
  <c r="Y12" i="37"/>
  <c r="AA14" i="36"/>
  <c r="Z14" i="36"/>
  <c r="Y14" i="36"/>
  <c r="AA15" i="36"/>
  <c r="Z15" i="36"/>
  <c r="Y15" i="36"/>
  <c r="AA12" i="36"/>
  <c r="Z12" i="36"/>
  <c r="Y12" i="36"/>
  <c r="AA13" i="36"/>
  <c r="Z13" i="36"/>
  <c r="Y13" i="36"/>
  <c r="Y11" i="36"/>
  <c r="X16" i="36"/>
  <c r="S33" i="36" s="1"/>
  <c r="Z11" i="36"/>
  <c r="AA11" i="36"/>
  <c r="AA13" i="35"/>
  <c r="Z13" i="35"/>
  <c r="Y13" i="35"/>
  <c r="AA14" i="35"/>
  <c r="Z14" i="35"/>
  <c r="Y14" i="35"/>
  <c r="AA15" i="35"/>
  <c r="Z15" i="35"/>
  <c r="Y15" i="35"/>
  <c r="AA12" i="35"/>
  <c r="Z12" i="35"/>
  <c r="Y12" i="35"/>
  <c r="Y11" i="35"/>
  <c r="X16" i="35"/>
  <c r="S33" i="35" s="1"/>
  <c r="AA11" i="35"/>
  <c r="Z11" i="35"/>
  <c r="Z16" i="34"/>
  <c r="Z18" i="34" s="1"/>
  <c r="Z20" i="34" s="1"/>
  <c r="AA16" i="34"/>
  <c r="T34" i="34"/>
  <c r="S34" i="34"/>
  <c r="Z16" i="33"/>
  <c r="Z18" i="33" s="1"/>
  <c r="Z20" i="33" s="1"/>
  <c r="AA16" i="33"/>
  <c r="S34" i="33"/>
  <c r="Y16" i="29"/>
  <c r="S32" i="29" s="1"/>
  <c r="Z16" i="29"/>
  <c r="AA16" i="29"/>
  <c r="X11" i="27"/>
  <c r="X12" i="27"/>
  <c r="X13" i="27"/>
  <c r="X15" i="27"/>
  <c r="X14" i="27"/>
  <c r="Y16" i="23"/>
  <c r="S32" i="23" s="1"/>
  <c r="S34" i="23" s="1"/>
  <c r="AA16" i="23"/>
  <c r="Z16" i="23"/>
  <c r="Y16" i="22"/>
  <c r="S32" i="22" s="1"/>
  <c r="Z16" i="22"/>
  <c r="AA16" i="22"/>
  <c r="AA13" i="21"/>
  <c r="Z13" i="21"/>
  <c r="Y13" i="21"/>
  <c r="Z14" i="21"/>
  <c r="AA14" i="21"/>
  <c r="Y14" i="21"/>
  <c r="X16" i="21"/>
  <c r="S33" i="21" s="1"/>
  <c r="AA11" i="21"/>
  <c r="Z11" i="21"/>
  <c r="Y11" i="21"/>
  <c r="Z12" i="21"/>
  <c r="Y12" i="21"/>
  <c r="AA12" i="21"/>
  <c r="Y15" i="21"/>
  <c r="Z15" i="21"/>
  <c r="AA15" i="21"/>
  <c r="Y15" i="20"/>
  <c r="AA15" i="20"/>
  <c r="Z15" i="20"/>
  <c r="Z13" i="20"/>
  <c r="Y13" i="20"/>
  <c r="AA13" i="20"/>
  <c r="Z11" i="20"/>
  <c r="AA11" i="20"/>
  <c r="Y11" i="20"/>
  <c r="X16" i="20"/>
  <c r="S33" i="20" s="1"/>
  <c r="Y12" i="20"/>
  <c r="AA12" i="20"/>
  <c r="Z12" i="20"/>
  <c r="Z14" i="20"/>
  <c r="AA14" i="20"/>
  <c r="Y14" i="20"/>
  <c r="X15" i="19"/>
  <c r="X13" i="19"/>
  <c r="X12" i="19"/>
  <c r="X14" i="19"/>
  <c r="X11" i="19"/>
  <c r="AF11" i="18"/>
  <c r="AF16" i="18" s="1"/>
  <c r="AD14" i="18"/>
  <c r="AE14" i="18"/>
  <c r="AE16" i="18" s="1"/>
  <c r="AD11" i="18"/>
  <c r="AC16" i="18"/>
  <c r="X33" i="18" s="1"/>
  <c r="AD16" i="18"/>
  <c r="X32" i="18" s="1"/>
  <c r="AE16" i="17"/>
  <c r="AD16" i="17"/>
  <c r="X32" i="17" s="1"/>
  <c r="AF16" i="17"/>
  <c r="X13" i="16"/>
  <c r="AA13" i="16" s="1"/>
  <c r="X15" i="16"/>
  <c r="Y15" i="16" s="1"/>
  <c r="X14" i="16"/>
  <c r="Y14" i="16" s="1"/>
  <c r="X11" i="16"/>
  <c r="Y11" i="16" s="1"/>
  <c r="AA12" i="16"/>
  <c r="Z12" i="16"/>
  <c r="Y12" i="16"/>
  <c r="AA15" i="45" l="1"/>
  <c r="Y14" i="45"/>
  <c r="Y13" i="45"/>
  <c r="AA14" i="45"/>
  <c r="X16" i="45"/>
  <c r="S33" i="45" s="1"/>
  <c r="S34" i="43"/>
  <c r="AA16" i="36"/>
  <c r="Z16" i="35"/>
  <c r="AA16" i="20"/>
  <c r="Z13" i="24"/>
  <c r="Y13" i="24"/>
  <c r="AA13" i="24"/>
  <c r="Y15" i="24"/>
  <c r="Z15" i="24"/>
  <c r="AA15" i="24"/>
  <c r="Z14" i="24"/>
  <c r="Y14" i="24"/>
  <c r="AA14" i="24"/>
  <c r="Y11" i="24"/>
  <c r="X16" i="24"/>
  <c r="S33" i="24" s="1"/>
  <c r="AA11" i="24"/>
  <c r="Z11" i="24"/>
  <c r="Z12" i="24"/>
  <c r="AA12" i="24"/>
  <c r="Y12" i="24"/>
  <c r="T34" i="23"/>
  <c r="AA13" i="48"/>
  <c r="Z13" i="48"/>
  <c r="Y13" i="48"/>
  <c r="AA14" i="48"/>
  <c r="Z14" i="48"/>
  <c r="Y14" i="48"/>
  <c r="AA12" i="48"/>
  <c r="Z12" i="48"/>
  <c r="Y12" i="48"/>
  <c r="AA15" i="48"/>
  <c r="Z15" i="48"/>
  <c r="Y15" i="48"/>
  <c r="X16" i="48"/>
  <c r="S33" i="48" s="1"/>
  <c r="AA11" i="48"/>
  <c r="Z11" i="48"/>
  <c r="Y11" i="48"/>
  <c r="Z16" i="46"/>
  <c r="AA16" i="46"/>
  <c r="Y16" i="46"/>
  <c r="S32" i="46" s="1"/>
  <c r="AA12" i="45"/>
  <c r="Y16" i="45"/>
  <c r="Z16" i="45"/>
  <c r="Z16" i="44"/>
  <c r="AA16" i="44"/>
  <c r="Y16" i="44"/>
  <c r="S32" i="44" s="1"/>
  <c r="Y16" i="42"/>
  <c r="S32" i="42" s="1"/>
  <c r="Z18" i="40"/>
  <c r="Z20" i="40" s="1"/>
  <c r="S34" i="40"/>
  <c r="Z16" i="37"/>
  <c r="Y16" i="37"/>
  <c r="S32" i="37" s="1"/>
  <c r="AA16" i="37"/>
  <c r="Z16" i="36"/>
  <c r="Y16" i="36"/>
  <c r="S32" i="36" s="1"/>
  <c r="AA16" i="35"/>
  <c r="Y16" i="35"/>
  <c r="S32" i="35" s="1"/>
  <c r="S34" i="29"/>
  <c r="Z18" i="29"/>
  <c r="Z20" i="29" s="1"/>
  <c r="AA14" i="27"/>
  <c r="Z14" i="27"/>
  <c r="Y14" i="27"/>
  <c r="AA15" i="27"/>
  <c r="Z15" i="27"/>
  <c r="Y15" i="27"/>
  <c r="Y13" i="27"/>
  <c r="AA13" i="27"/>
  <c r="Z13" i="27"/>
  <c r="Z12" i="27"/>
  <c r="Y12" i="27"/>
  <c r="AA12" i="27"/>
  <c r="Y11" i="27"/>
  <c r="X16" i="27"/>
  <c r="S33" i="27" s="1"/>
  <c r="AA11" i="27"/>
  <c r="Z11" i="27"/>
  <c r="Z18" i="23"/>
  <c r="Z20" i="23" s="1"/>
  <c r="Z18" i="22"/>
  <c r="Z20" i="22" s="1"/>
  <c r="T34" i="22"/>
  <c r="Y16" i="21"/>
  <c r="S32" i="21" s="1"/>
  <c r="S34" i="21" s="1"/>
  <c r="AA16" i="21"/>
  <c r="Z16" i="21"/>
  <c r="Z16" i="20"/>
  <c r="Y16" i="20"/>
  <c r="S32" i="20" s="1"/>
  <c r="Z11" i="19"/>
  <c r="X16" i="19"/>
  <c r="S33" i="19" s="1"/>
  <c r="AA11" i="19"/>
  <c r="Y11" i="19"/>
  <c r="Z14" i="19"/>
  <c r="Y14" i="19"/>
  <c r="AA14" i="19"/>
  <c r="Z12" i="19"/>
  <c r="AA12" i="19"/>
  <c r="Y12" i="19"/>
  <c r="Z13" i="19"/>
  <c r="AA13" i="19"/>
  <c r="Y13" i="19"/>
  <c r="AA15" i="19"/>
  <c r="Z15" i="19"/>
  <c r="Y15" i="19"/>
  <c r="Y34" i="18"/>
  <c r="X34" i="18"/>
  <c r="AE18" i="18"/>
  <c r="AE20" i="18" s="1"/>
  <c r="AE18" i="17"/>
  <c r="AE20" i="17" s="1"/>
  <c r="X34" i="17"/>
  <c r="Y34" i="17"/>
  <c r="Z11" i="16"/>
  <c r="AA11" i="16"/>
  <c r="X16" i="16"/>
  <c r="S33" i="16" s="1"/>
  <c r="Z14" i="16"/>
  <c r="AA14" i="16"/>
  <c r="Z15" i="16"/>
  <c r="AA15" i="16"/>
  <c r="Y13" i="16"/>
  <c r="Y16" i="16" s="1"/>
  <c r="Z13" i="16"/>
  <c r="Y16" i="48" l="1"/>
  <c r="S32" i="48" s="1"/>
  <c r="T34" i="48" s="1"/>
  <c r="Z18" i="45"/>
  <c r="Z20" i="45" s="1"/>
  <c r="S32" i="45"/>
  <c r="T34" i="45" s="1"/>
  <c r="AA16" i="45"/>
  <c r="S34" i="45"/>
  <c r="Z16" i="27"/>
  <c r="Y16" i="24"/>
  <c r="S32" i="24" s="1"/>
  <c r="S34" i="24" s="1"/>
  <c r="Z18" i="21"/>
  <c r="Z20" i="21" s="1"/>
  <c r="T34" i="24"/>
  <c r="Z16" i="24"/>
  <c r="Z18" i="24" s="1"/>
  <c r="Z20" i="24" s="1"/>
  <c r="AA16" i="24"/>
  <c r="S34" i="48"/>
  <c r="AA16" i="48"/>
  <c r="Z16" i="48"/>
  <c r="Z18" i="48" s="1"/>
  <c r="Z20" i="48" s="1"/>
  <c r="Z18" i="46"/>
  <c r="Z20" i="46" s="1"/>
  <c r="T34" i="46"/>
  <c r="S34" i="46"/>
  <c r="Z18" i="44"/>
  <c r="Z20" i="44" s="1"/>
  <c r="T34" i="44"/>
  <c r="S34" i="44"/>
  <c r="Z18" i="42"/>
  <c r="Z20" i="42" s="1"/>
  <c r="S34" i="42"/>
  <c r="Z18" i="37"/>
  <c r="Z20" i="37" s="1"/>
  <c r="T34" i="37"/>
  <c r="S34" i="37"/>
  <c r="T34" i="36"/>
  <c r="S34" i="36"/>
  <c r="Z18" i="36"/>
  <c r="Z20" i="36" s="1"/>
  <c r="T34" i="35"/>
  <c r="S34" i="35"/>
  <c r="Z18" i="35"/>
  <c r="Z20" i="35" s="1"/>
  <c r="Y16" i="27"/>
  <c r="S32" i="27" s="1"/>
  <c r="AA16" i="27"/>
  <c r="T34" i="21"/>
  <c r="S34" i="20"/>
  <c r="T34" i="20"/>
  <c r="Z18" i="20"/>
  <c r="Z20" i="20" s="1"/>
  <c r="Y16" i="19"/>
  <c r="S32" i="19" s="1"/>
  <c r="AA16" i="19"/>
  <c r="Z16" i="19"/>
  <c r="S32" i="16"/>
  <c r="T34" i="16" s="1"/>
  <c r="AA16" i="16"/>
  <c r="Z16" i="16"/>
  <c r="Z18" i="16" s="1"/>
  <c r="Z20" i="16" s="1"/>
  <c r="Z18" i="27" l="1"/>
  <c r="Z20" i="27" s="1"/>
  <c r="T34" i="27"/>
  <c r="Z18" i="19"/>
  <c r="Z20" i="19" s="1"/>
  <c r="T34" i="19"/>
  <c r="S34" i="19"/>
  <c r="S34" i="16"/>
</calcChain>
</file>

<file path=xl/sharedStrings.xml><?xml version="1.0" encoding="utf-8"?>
<sst xmlns="http://schemas.openxmlformats.org/spreadsheetml/2006/main" count="10641" uniqueCount="201">
  <si>
    <t>Sample sizes of individual studies</t>
  </si>
  <si>
    <t>Year-by-year results</t>
  </si>
  <si>
    <t>Year</t>
  </si>
  <si>
    <t>Medical treatment for physical injuries</t>
  </si>
  <si>
    <t>Crime Type</t>
  </si>
  <si>
    <t>Number</t>
  </si>
  <si>
    <t>Number CI Lower Bound</t>
  </si>
  <si>
    <t>Number CI Upper Bound</t>
  </si>
  <si>
    <t>Number SE</t>
  </si>
  <si>
    <t>Number Flag</t>
  </si>
  <si>
    <t>Percent CI Lower Bound</t>
  </si>
  <si>
    <t>Percent CI Upper Bound</t>
  </si>
  <si>
    <t>Percent SE</t>
  </si>
  <si>
    <t>Percent Flag</t>
  </si>
  <si>
    <t>Sum of Number</t>
  </si>
  <si>
    <t>Effect size</t>
  </si>
  <si>
    <t>Standard error</t>
  </si>
  <si>
    <t>Not injured</t>
  </si>
  <si>
    <t>Not treated</t>
  </si>
  <si>
    <t>Treated</t>
  </si>
  <si>
    <t>Grand Total</t>
  </si>
  <si>
    <t>Meta analysis</t>
  </si>
  <si>
    <t>Study</t>
  </si>
  <si>
    <t>Effect size (es)</t>
  </si>
  <si>
    <t>Study weight (w)</t>
  </si>
  <si>
    <t>w*es</t>
  </si>
  <si>
    <t>w*es^2</t>
  </si>
  <si>
    <t>w^2</t>
  </si>
  <si>
    <t>wv</t>
  </si>
  <si>
    <t>wv*es</t>
  </si>
  <si>
    <t>wv*es^2</t>
  </si>
  <si>
    <t>wv^2</t>
  </si>
  <si>
    <t>Effect sizes from individual studies</t>
  </si>
  <si>
    <t>Sums</t>
  </si>
  <si>
    <t>Q (measure heterogeneity)</t>
  </si>
  <si>
    <t>Qv</t>
  </si>
  <si>
    <t>df (number of studies -1)</t>
  </si>
  <si>
    <t>df</t>
  </si>
  <si>
    <t>I^2 (quantify heterogeneity)</t>
  </si>
  <si>
    <t>Iw^2</t>
  </si>
  <si>
    <t>Standard errors from individual studies</t>
  </si>
  <si>
    <t>Average of Percent SE</t>
  </si>
  <si>
    <t>If I^2 is low, we can conclude that differences across studies are only due to sampling error. In that case, we can proceed with the following "fixed-effects" model. If I^2 is around 25% or larger, one should use the "random-effects" model instead.</t>
  </si>
  <si>
    <t>Fixed-effects model</t>
  </si>
  <si>
    <t>Effect summary</t>
  </si>
  <si>
    <t>95% CI</t>
  </si>
  <si>
    <t>Random-effects model</t>
  </si>
  <si>
    <t>v-constant</t>
  </si>
  <si>
    <t>Average of Number SE</t>
  </si>
  <si>
    <t>Victim-offender relationship</t>
  </si>
  <si>
    <t>Intimate partners</t>
  </si>
  <si>
    <t>Other relatives</t>
  </si>
  <si>
    <t>Don't know number of offenders</t>
  </si>
  <si>
    <t>Don't know relationship</t>
  </si>
  <si>
    <t>Strangers</t>
  </si>
  <si>
    <t>Well-known/casual acquaintances</t>
  </si>
  <si>
    <t>Total</t>
  </si>
  <si>
    <t>Count</t>
  </si>
  <si>
    <t>Sample proportion</t>
  </si>
  <si>
    <t>SE (count)</t>
  </si>
  <si>
    <t>SE (total)</t>
  </si>
  <si>
    <t>SE (proportion)</t>
  </si>
  <si>
    <t>Weapon category</t>
  </si>
  <si>
    <t>No weapon</t>
  </si>
  <si>
    <t>Firearm</t>
  </si>
  <si>
    <t>Knife</t>
  </si>
  <si>
    <t>Other weapon type</t>
  </si>
  <si>
    <t>Unknown weapon type</t>
  </si>
  <si>
    <t>Don't know if offender had weapon</t>
  </si>
  <si>
    <t>Reporting to the police</t>
  </si>
  <si>
    <t>Yes</t>
  </si>
  <si>
    <t>No</t>
  </si>
  <si>
    <t>Don't know</t>
  </si>
  <si>
    <t>Sex</t>
  </si>
  <si>
    <t>Rate</t>
  </si>
  <si>
    <t>Rate CI Lower Bound</t>
  </si>
  <si>
    <t>Rate CI Upper Bound</t>
  </si>
  <si>
    <t>Rate SE</t>
  </si>
  <si>
    <t>Rate Flag</t>
  </si>
  <si>
    <t>Male</t>
  </si>
  <si>
    <t>Female</t>
  </si>
  <si>
    <t>Marital status</t>
  </si>
  <si>
    <t>Never married</t>
  </si>
  <si>
    <t>Married</t>
  </si>
  <si>
    <t>Widowed</t>
  </si>
  <si>
    <t>Divorced</t>
  </si>
  <si>
    <t>Separated</t>
  </si>
  <si>
    <t>Percent of Rape/Sexual Assault Victimizations by Medical Treatment for Physical Injuries, 1993 to 2020</t>
  </si>
  <si>
    <t>Percent of rape/sexual assault</t>
  </si>
  <si>
    <t>Rape/sexual assault</t>
  </si>
  <si>
    <t>Sum of Percent of rape/sexual assault</t>
  </si>
  <si>
    <t>Percent of Rape/Sexual Assault Victimizations by Victim-Offender Relationship, 1993 to 2020--Medical Treatment for Physical Injuries: Not Treated</t>
  </si>
  <si>
    <t>Percent of all rape/sexual assault</t>
  </si>
  <si>
    <t>Percent of Rape/Sexual Assault Victimizations by Victim-Offender Relationship, 1993 to 2020--Medical Treatment for Physical Injuries: Treated</t>
  </si>
  <si>
    <t>Percent of Rape/Sexual Assault Victimizations by Weapon Category, 1993 to 2020--Medical Treatment for Physical Injuries: Not Treated</t>
  </si>
  <si>
    <t>Percent of Rape/Sexual Assault Victimizations by Weapon Category, 1993 to 2020--Medical Treatment for Physical Injuries: Treated</t>
  </si>
  <si>
    <t>Percent of Rape/Sexual Assault Victimizations by Reporting to the Police, 1993 to 2020--Medical Treatment for Physical Injuries: Not Treated</t>
  </si>
  <si>
    <t>Percent of Rape/Sexual Assault Victimizations by Reporting to the Police, 1993 to 2020--Medical Treatment for Physical Injuries: Treated</t>
  </si>
  <si>
    <t>Rate of Rape/Sexual Assault Victimizations by Sex, 1993 to 2020--Medical Treatment for Physical Injuries: Not Treated</t>
  </si>
  <si>
    <t>Rate of Rape/Sexual Assault Victimizations by Sex, 1993 to 2020--Medical Treatment for Physical Injuries: Treated</t>
  </si>
  <si>
    <t>Rate of Rape/Sexual Assault Victimizations by Marital Status, 1993 to 2020--Medical Treatment for Physical Injuries: Not Treated</t>
  </si>
  <si>
    <t>Rate of Rape/Sexual Assault Victimizations by Marital Status, 1993 to 2020--Medical Treatment for Physical Injuries: Treated</t>
  </si>
  <si>
    <t>Bureau of Justice Statistics</t>
  </si>
  <si>
    <t>Tool title: NCVS Dashboard (N-DASH)</t>
  </si>
  <si>
    <t>Data source: BJS, National Crime Victimization Survey</t>
  </si>
  <si>
    <t>Date accessed (or generated): September 2022</t>
  </si>
  <si>
    <t>95% C.I.: 95% confidence interval.</t>
  </si>
  <si>
    <t>S.E.: Standard error.</t>
  </si>
  <si>
    <t>Estimate flag of 1: Interpret data with caution, based on 10 or fewer sample cases or the coefficient of variation is greater than 50%.</t>
  </si>
  <si>
    <t>Estimate flag of 2: For numbers, indicates estimate is equal to 0 victimizations. For rates, indicates estimate rounds to less than .05 victimizations per 1,000. For percents, indicates estimate rounds to less than .5 percent.</t>
  </si>
  <si>
    <t>Estimates for 2006 should not be compared to other years. See https://ncvs.bjs.ojp.gov/methodology#dataComp for more information.</t>
  </si>
  <si>
    <t>In October 2019, BJS released a revised set of 2016 NCVS data. See https://ncvs.bjs.ojp.gov/methodology#dataComp for more information.</t>
  </si>
  <si>
    <t>Source: Bureau of Justice Statistics, National Crime Victimization Survey, 1993-2020. https://ncvs.bjs.ojp.gov/multi-year-trends/characteristic</t>
  </si>
  <si>
    <t>The following information is provided by N-DASH on every table download. It is included here one time, but applies to all worksheets</t>
  </si>
  <si>
    <t>Citation</t>
  </si>
  <si>
    <t>This spreadsheet looks at Rape, which I take to be always injurious as a way to differentiate it from Sexual Assault. Unfortunately, the NCVS combines both.</t>
  </si>
  <si>
    <t>The next set of worksheets use a two variable analysis. Comments are provided on the first worksheet (for single variable) and the third worksheet (for two variable).</t>
  </si>
  <si>
    <t>The data table from N-DASH is at the far left of each specific worksheet. Pivot tables are provided to summarize the data.</t>
  </si>
  <si>
    <t xml:space="preserve">Meta-Analysis calculations are done to evaluate the years 2015 up to and including 2019. </t>
  </si>
  <si>
    <t>The first two worksheets that describe 'Medical treatment for physical injuries'  as a single variable. The first is "Not Treated" and the 2nd is "Treated"</t>
  </si>
  <si>
    <t>Version 1.0</t>
  </si>
  <si>
    <t>NOTE: in the case of "Location of Incident", N-DASH did not provide the variable and the advanced statistical analysis was used exclusively. See Appendix B in the book.</t>
  </si>
  <si>
    <t>Worksheet</t>
  </si>
  <si>
    <t>Fixed-Effects Model</t>
  </si>
  <si>
    <t>Random-Effects Model</t>
  </si>
  <si>
    <t>Advanced Meta-Analysis</t>
  </si>
  <si>
    <t>RA - Not Treated</t>
  </si>
  <si>
    <t>RA - Treated</t>
  </si>
  <si>
    <t>RA - Rel-Str | Not Treated</t>
  </si>
  <si>
    <t>RA - Rel-WK | Not Treated</t>
  </si>
  <si>
    <t>RA - Rel-I | Not Treated</t>
  </si>
  <si>
    <t>RA - Rel-OR | Not Treated</t>
  </si>
  <si>
    <t>RA - Rel-Str |  Treated</t>
  </si>
  <si>
    <t>RA - Rel-WK |  Treated</t>
  </si>
  <si>
    <t>RA - Rel-I |  Treated</t>
  </si>
  <si>
    <t>RA - Weapon-K | Not Treated</t>
  </si>
  <si>
    <t>RA - Weapon-No | Not Treated</t>
  </si>
  <si>
    <t>RA - Weapon-No |  Treated</t>
  </si>
  <si>
    <t>RA - Police | Not Treated</t>
  </si>
  <si>
    <t>RA - No Police | Not Treated</t>
  </si>
  <si>
    <t>RA - Police | Treated</t>
  </si>
  <si>
    <t>RA - No Police | Treated</t>
  </si>
  <si>
    <t>RA - Victim Female | Not Treated</t>
  </si>
  <si>
    <t>RA - Victim Female | Treated</t>
  </si>
  <si>
    <t>RA - Marital-NM | Not Treated</t>
  </si>
  <si>
    <t>RA - Marital-M | Not Treated</t>
  </si>
  <si>
    <t>RA - Marital-D | Not Treated</t>
  </si>
  <si>
    <t>RA - Marital-NM |  Treated</t>
  </si>
  <si>
    <t>RA - Marital-D |  Treated</t>
  </si>
  <si>
    <t>32.75% (28.48% - 37.01%)</t>
  </si>
  <si>
    <t xml:space="preserve">35.78% (20.9-50.7%) </t>
  </si>
  <si>
    <t>6.62% (4.52% - 8.72%)</t>
  </si>
  <si>
    <t>7.19% (4.03% - 10.35%)</t>
  </si>
  <si>
    <t>6.9% (4.3%-9.6%)</t>
  </si>
  <si>
    <t>7.10% (3.09% - 11.10%)</t>
  </si>
  <si>
    <t>7.17% (3.05% - 11.29%)</t>
  </si>
  <si>
    <t>8.1% (3.8%-12.5%)</t>
  </si>
  <si>
    <t>33.77% (22.72% - 44.82%)</t>
  </si>
  <si>
    <t>34.1% (27.3%-40.9%)</t>
  </si>
  <si>
    <t>47.87% (33.53% - 62.22%)</t>
  </si>
  <si>
    <t>48.5% (41.2% - 55.8%)</t>
  </si>
  <si>
    <t>1.16% (0.00% - 2.57%)</t>
  </si>
  <si>
    <t>2.0% (0% - 4.2%)</t>
  </si>
  <si>
    <t>17.46% (4.45% - 30.48%)</t>
  </si>
  <si>
    <t xml:space="preserve">18.3% (8.1%-28.5%) </t>
  </si>
  <si>
    <t>21.08% (6.19% - 35.96%)</t>
  </si>
  <si>
    <t>23.2% (12.2% - 34.3%)</t>
  </si>
  <si>
    <t>46.10% (20.84% - 71.36%)</t>
  </si>
  <si>
    <t>50.1% (35.2 - 65%)</t>
  </si>
  <si>
    <t>1.61% - (0.00% - 3.30%)</t>
  </si>
  <si>
    <t>1.72% (0.08% - 3.36%)</t>
  </si>
  <si>
    <t>87.23% (64.29% - 100%)</t>
  </si>
  <si>
    <t>67.47% (34.11% - 100%)</t>
  </si>
  <si>
    <t>71.26% (58.90% - 83.62%)</t>
  </si>
  <si>
    <t>21.44% (13.38% - 29.51%)</t>
  </si>
  <si>
    <t>22.69% (15.87 - 29.51%)</t>
  </si>
  <si>
    <t>75.21% (54.76% - 95.66%)</t>
  </si>
  <si>
    <t>76.86% (69.81% - 83.91%)</t>
  </si>
  <si>
    <t>42.14% (18.04% - 66.23%)</t>
  </si>
  <si>
    <t>51.28% (33.84% - 68.72%)</t>
  </si>
  <si>
    <t>41.81% (17.98% - 65.64%)</t>
  </si>
  <si>
    <t>47.30% (29.93% - 64.67%)</t>
  </si>
  <si>
    <t>92.30% (68.26% - 100%)</t>
  </si>
  <si>
    <t>94.41% (90.95 - 97.88%)</t>
  </si>
  <si>
    <t>98.20% (53.64% - 100%)</t>
  </si>
  <si>
    <t>100% (100% - 100%)</t>
  </si>
  <si>
    <t>61.97% (44.35% - 79.60%)</t>
  </si>
  <si>
    <t>65.15% (52.36% - 77.94%)</t>
  </si>
  <si>
    <t>4.74% (1.63% - 7.85%)</t>
  </si>
  <si>
    <t xml:space="preserve">5.01% (2.16% - 7.86%) </t>
  </si>
  <si>
    <t>9.58% (4.73% - 14.43%)</t>
  </si>
  <si>
    <t>10.96% (4.79% - 17.14%)</t>
  </si>
  <si>
    <t>12.82% (6.13% - 19.51%)</t>
  </si>
  <si>
    <t>38.17% (15.79% - 60.55%)</t>
  </si>
  <si>
    <t xml:space="preserve">47.66% (29.93 - 65.38%) </t>
  </si>
  <si>
    <t>13.46% (1.65% - 25.27%)</t>
  </si>
  <si>
    <t>24.03 % (4.63% - 43.44%)</t>
  </si>
  <si>
    <t>88.28% (83.42% - 93.13%)</t>
  </si>
  <si>
    <t xml:space="preserve">This data is provided as an example Meta-Analysis for the NCVS data. </t>
  </si>
  <si>
    <t>A statistician also analyzed the NCVS database and provided a meta-analysis using advanced techniques.</t>
  </si>
  <si>
    <t>The results of the advanced statistical analysis are provided next to the Fixed &amp; Random Effect models.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</si>
</sst>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54823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0" fillId="0" borderId="0" xfId="0" pivotButton="1"/>
    <xf numFmtId="10" fontId="0" fillId="0" borderId="0" xfId="0" applyNumberFormat="1"/>
    <xf numFmtId="9" fontId="0" fillId="0" borderId="0" xfId="0" applyNumberFormat="1"/>
    <xf numFmtId="0" fontId="16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8" fillId="0" borderId="0" xfId="0" applyNumberFormat="1" applyFont="1"/>
    <xf numFmtId="2" fontId="18" fillId="0" borderId="0" xfId="0" applyNumberFormat="1" applyFont="1"/>
    <xf numFmtId="2" fontId="18" fillId="0" borderId="0" xfId="0" quotePrefix="1" applyNumberFormat="1" applyFont="1"/>
    <xf numFmtId="10" fontId="0" fillId="0" borderId="16" xfId="0" applyNumberFormat="1" applyBorder="1"/>
    <xf numFmtId="10" fontId="18" fillId="0" borderId="0" xfId="0" applyNumberFormat="1" applyFont="1"/>
    <xf numFmtId="164" fontId="16" fillId="0" borderId="0" xfId="0" applyNumberFormat="1" applyFont="1" applyAlignment="1">
      <alignment horizontal="center"/>
    </xf>
    <xf numFmtId="10" fontId="0" fillId="0" borderId="14" xfId="0" applyNumberFormat="1" applyBorder="1"/>
    <xf numFmtId="10" fontId="0" fillId="0" borderId="17" xfId="0" applyNumberFormat="1" applyBorder="1"/>
    <xf numFmtId="166" fontId="0" fillId="0" borderId="0" xfId="42" applyNumberFormat="1" applyFont="1"/>
    <xf numFmtId="0" fontId="0" fillId="33" borderId="0" xfId="0" applyFill="1"/>
    <xf numFmtId="10" fontId="18" fillId="0" borderId="0" xfId="42" applyNumberFormat="1" applyFont="1"/>
    <xf numFmtId="10" fontId="18" fillId="0" borderId="0" xfId="42" quotePrefix="1" applyNumberFormat="1" applyFont="1"/>
    <xf numFmtId="9" fontId="18" fillId="0" borderId="0" xfId="42" applyFont="1"/>
    <xf numFmtId="9" fontId="18" fillId="0" borderId="0" xfId="42" quotePrefix="1" applyFont="1"/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9" Type="http://schemas.openxmlformats.org/officeDocument/2006/relationships/pivotCacheDefinition" Target="pivotCache/pivotCacheDefinition14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9.xml"/><Relationship Id="rId42" Type="http://schemas.openxmlformats.org/officeDocument/2006/relationships/pivotCacheDefinition" Target="pivotCache/pivotCacheDefinition17.xml"/><Relationship Id="rId47" Type="http://schemas.openxmlformats.org/officeDocument/2006/relationships/pivotCacheDefinition" Target="pivotCache/pivotCacheDefinition2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7.xml"/><Relationship Id="rId37" Type="http://schemas.openxmlformats.org/officeDocument/2006/relationships/pivotCacheDefinition" Target="pivotCache/pivotCacheDefinition12.xml"/><Relationship Id="rId40" Type="http://schemas.openxmlformats.org/officeDocument/2006/relationships/pivotCacheDefinition" Target="pivotCache/pivotCacheDefinition15.xml"/><Relationship Id="rId45" Type="http://schemas.openxmlformats.org/officeDocument/2006/relationships/pivotCacheDefinition" Target="pivotCache/pivotCacheDefinition20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6.xml"/><Relationship Id="rId44" Type="http://schemas.openxmlformats.org/officeDocument/2006/relationships/pivotCacheDefinition" Target="pivotCache/pivotCacheDefinition19.xml"/><Relationship Id="rId52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pivotCacheDefinition" Target="pivotCache/pivotCacheDefinition5.xml"/><Relationship Id="rId35" Type="http://schemas.openxmlformats.org/officeDocument/2006/relationships/pivotCacheDefinition" Target="pivotCache/pivotCacheDefinition10.xml"/><Relationship Id="rId43" Type="http://schemas.openxmlformats.org/officeDocument/2006/relationships/pivotCacheDefinition" Target="pivotCache/pivotCacheDefinition18.xml"/><Relationship Id="rId48" Type="http://schemas.openxmlformats.org/officeDocument/2006/relationships/pivotCacheDefinition" Target="pivotCache/pivotCacheDefinition2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8.xml"/><Relationship Id="rId38" Type="http://schemas.openxmlformats.org/officeDocument/2006/relationships/pivotCacheDefinition" Target="pivotCache/pivotCacheDefinition13.xml"/><Relationship Id="rId46" Type="http://schemas.openxmlformats.org/officeDocument/2006/relationships/pivotCacheDefinition" Target="pivotCache/pivotCacheDefinition2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36" Type="http://schemas.openxmlformats.org/officeDocument/2006/relationships/pivotCacheDefinition" Target="pivotCache/pivotCacheDefinition11.xml"/><Relationship Id="rId4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3518519" createdVersion="8" refreshedVersion="8" minRefreshableVersion="3" recordCount="168" xr:uid="{1491D15F-3B5F-4346-B3FC-AECD0F2DA4A0}">
  <cacheSource type="worksheet">
    <worksheetSource ref="A2:N170" sheet="RA - Weapon-No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Weapon category" numFmtId="0">
      <sharedItems count="6">
        <s v="No weapon"/>
        <s v="Firearm"/>
        <s v="Knife"/>
        <s v="Other weapon type"/>
        <s v="Unknown weapon type"/>
        <s v="Don't know if offender had weapon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293754"/>
    </cacheField>
    <cacheField name="Number CI Lower Bound" numFmtId="0">
      <sharedItems containsString="0" containsBlank="1" containsNumber="1" containsInteger="1" minValue="0" maxValue="208171"/>
    </cacheField>
    <cacheField name="Number CI Upper Bound" numFmtId="0">
      <sharedItems containsString="0" containsBlank="1" containsNumber="1" containsInteger="1" minValue="4246" maxValue="379336"/>
    </cacheField>
    <cacheField name="Number SE" numFmtId="0">
      <sharedItems containsString="0" containsBlank="1" containsNumber="1" containsInteger="1" minValue="1651" maxValue="43665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50.1"/>
    </cacheField>
    <cacheField name="Percent CI Lower Bound" numFmtId="0">
      <sharedItems containsString="0" containsBlank="1" containsNumber="1" minValue="0.01" maxValue="38.07"/>
    </cacheField>
    <cacheField name="Percent CI Upper Bound" numFmtId="0">
      <sharedItems containsString="0" containsBlank="1" containsNumber="1" minValue="3.04" maxValue="62.79"/>
    </cacheField>
    <cacheField name="Percent SE" numFmtId="0">
      <sharedItems containsString="0" containsBlank="1" containsNumber="1" minValue="0.35" maxValue="7.51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3634257" createdVersion="8" refreshedVersion="8" minRefreshableVersion="3" recordCount="140" xr:uid="{4E6DCCC7-BC82-4FBF-821C-1E8D3269ABDA}">
  <cacheSource type="worksheet">
    <worksheetSource ref="A2:N142" sheet="RA - Marital-D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Marital status" numFmtId="0">
      <sharedItems count="5">
        <s v="Never married"/>
        <s v="Married"/>
        <s v="Widowed"/>
        <s v="Divorced"/>
        <s v="Separated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87174"/>
    </cacheField>
    <cacheField name="Number CI Lower Bound" numFmtId="0">
      <sharedItems containsString="0" containsBlank="1" containsNumber="1" containsInteger="1" minValue="0" maxValue="43598"/>
    </cacheField>
    <cacheField name="Number CI Upper Bound" numFmtId="0">
      <sharedItems containsString="0" containsBlank="1" containsNumber="1" containsInteger="1" minValue="2386" maxValue="134865"/>
    </cacheField>
    <cacheField name="Number SE" numFmtId="0">
      <sharedItems containsString="0" containsBlank="1" containsNumber="1" containsInteger="1" minValue="1013" maxValue="24333"/>
    </cacheField>
    <cacheField name="Number Flag" numFmtId="0">
      <sharedItems containsSemiMixedTypes="0" containsString="0" containsNumber="1" containsInteger="1" minValue="0" maxValue="2"/>
    </cacheField>
    <cacheField name="Rate" numFmtId="0">
      <sharedItems containsSemiMixedTypes="0" containsString="0" containsNumber="1" minValue="0" maxValue="3.9"/>
    </cacheField>
    <cacheField name="Rate CI Lower Bound" numFmtId="0">
      <sharedItems containsString="0" containsBlank="1" containsNumber="1" minValue="0" maxValue="1.38"/>
    </cacheField>
    <cacheField name="Rate CI Upper Bound" numFmtId="0">
      <sharedItems containsString="0" containsBlank="1" containsNumber="1" minValue="0.14000000000000001" maxValue="7.92"/>
    </cacheField>
    <cacheField name="Rate SE" numFmtId="0">
      <sharedItems containsString="0" containsBlank="1" containsNumber="1" minValue="0.04" maxValue="2.04"/>
    </cacheField>
    <cacheField name="Rate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4560188" createdVersion="8" refreshedVersion="8" minRefreshableVersion="3" recordCount="140" xr:uid="{F2B9E2E8-B186-4D25-9467-E41255D4601A}">
  <cacheSource type="worksheet">
    <worksheetSource ref="A2:N142" sheet="RA - Martial-D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Marital status" numFmtId="0">
      <sharedItems count="5">
        <s v="Never married"/>
        <s v="Married"/>
        <s v="Widowed"/>
        <s v="Divorced"/>
        <s v="Separated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93163"/>
    </cacheField>
    <cacheField name="Number CI Lower Bound" numFmtId="0">
      <sharedItems containsString="0" containsBlank="1" containsNumber="1" containsInteger="1" minValue="0" maxValue="120345"/>
    </cacheField>
    <cacheField name="Number CI Upper Bound" numFmtId="0">
      <sharedItems containsString="0" containsBlank="1" containsNumber="1" containsInteger="1" minValue="3243" maxValue="265982"/>
    </cacheField>
    <cacheField name="Number SE" numFmtId="0">
      <sharedItems containsString="0" containsBlank="1" containsNumber="1" containsInteger="1" minValue="1317" maxValue="37153"/>
    </cacheField>
    <cacheField name="Number Flag" numFmtId="0">
      <sharedItems containsSemiMixedTypes="0" containsString="0" containsNumber="1" containsInteger="1" minValue="0" maxValue="2"/>
    </cacheField>
    <cacheField name="Rate" numFmtId="0">
      <sharedItems containsSemiMixedTypes="0" containsString="0" containsNumber="1" minValue="0" maxValue="24"/>
    </cacheField>
    <cacheField name="Rate CI Lower Bound" numFmtId="0">
      <sharedItems containsString="0" containsBlank="1" containsNumber="1" minValue="0" maxValue="12.85"/>
    </cacheField>
    <cacheField name="Rate CI Upper Bound" numFmtId="0">
      <sharedItems containsString="0" containsBlank="1" containsNumber="1" minValue="0.11" maxValue="35.11"/>
    </cacheField>
    <cacheField name="Rate SE" numFmtId="0">
      <sharedItems containsString="0" containsBlank="1" containsNumber="1" minValue="0.03" maxValue="5.68"/>
    </cacheField>
    <cacheField name="Rate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4907404" createdVersion="8" refreshedVersion="8" minRefreshableVersion="3" recordCount="140" xr:uid="{9ECACCC8-292A-4F1A-AB6E-124B12C5355E}">
  <cacheSource type="worksheet">
    <worksheetSource ref="A2:N142" sheet="RA - Marital-M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Marital status" numFmtId="0">
      <sharedItems count="5">
        <s v="Never married"/>
        <s v="Married"/>
        <s v="Widowed"/>
        <s v="Divorced"/>
        <s v="Separated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93163"/>
    </cacheField>
    <cacheField name="Number CI Lower Bound" numFmtId="0">
      <sharedItems containsString="0" containsBlank="1" containsNumber="1" containsInteger="1" minValue="0" maxValue="120345"/>
    </cacheField>
    <cacheField name="Number CI Upper Bound" numFmtId="0">
      <sharedItems containsString="0" containsBlank="1" containsNumber="1" containsInteger="1" minValue="3243" maxValue="265982"/>
    </cacheField>
    <cacheField name="Number SE" numFmtId="0">
      <sharedItems containsString="0" containsBlank="1" containsNumber="1" containsInteger="1" minValue="1317" maxValue="37153"/>
    </cacheField>
    <cacheField name="Number Flag" numFmtId="0">
      <sharedItems containsSemiMixedTypes="0" containsString="0" containsNumber="1" containsInteger="1" minValue="0" maxValue="2"/>
    </cacheField>
    <cacheField name="Rate" numFmtId="0">
      <sharedItems containsSemiMixedTypes="0" containsString="0" containsNumber="1" minValue="0" maxValue="24"/>
    </cacheField>
    <cacheField name="Rate CI Lower Bound" numFmtId="0">
      <sharedItems containsString="0" containsBlank="1" containsNumber="1" minValue="0" maxValue="12.85"/>
    </cacheField>
    <cacheField name="Rate CI Upper Bound" numFmtId="0">
      <sharedItems containsString="0" containsBlank="1" containsNumber="1" minValue="0.11" maxValue="35.11"/>
    </cacheField>
    <cacheField name="Rate SE" numFmtId="0">
      <sharedItems containsString="0" containsBlank="1" containsNumber="1" minValue="0.03" maxValue="5.68"/>
    </cacheField>
    <cacheField name="Rate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5254628" createdVersion="8" refreshedVersion="8" minRefreshableVersion="3" recordCount="56" xr:uid="{8A22F99F-4F2B-490A-942C-5C75DF178F35}">
  <cacheSource type="worksheet">
    <worksheetSource ref="A2:N58" sheet="RA -Victim Female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Sex" numFmtId="0">
      <sharedItems count="2">
        <s v="Male"/>
        <s v="Female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69368"/>
    </cacheField>
    <cacheField name="Number CI Lower Bound" numFmtId="0">
      <sharedItems containsString="0" containsBlank="1" containsNumber="1" containsInteger="1" minValue="0" maxValue="97736"/>
    </cacheField>
    <cacheField name="Number CI Upper Bound" numFmtId="0">
      <sharedItems containsString="0" containsBlank="1" containsNumber="1" containsInteger="1" minValue="4006" maxValue="241000"/>
    </cacheField>
    <cacheField name="Number SE" numFmtId="0">
      <sharedItems containsString="0" containsBlank="1" containsNumber="1" containsInteger="1" minValue="1602" maxValue="36548"/>
    </cacheField>
    <cacheField name="Number Flag" numFmtId="0">
      <sharedItems containsSemiMixedTypes="0" containsString="0" containsNumber="1" containsInteger="1" minValue="0" maxValue="2"/>
    </cacheField>
    <cacheField name="Rate" numFmtId="0">
      <sharedItems containsSemiMixedTypes="0" containsString="0" containsNumber="1" minValue="0" maxValue="1.6"/>
    </cacheField>
    <cacheField name="Rate CI Lower Bound" numFmtId="0">
      <sharedItems containsString="0" containsBlank="1" containsNumber="1" minValue="0" maxValue="0.9"/>
    </cacheField>
    <cacheField name="Rate CI Upper Bound" numFmtId="0">
      <sharedItems containsString="0" containsBlank="1" containsNumber="1" minValue="0.13" maxValue="2.21"/>
    </cacheField>
    <cacheField name="Rate SE" numFmtId="0">
      <sharedItems containsString="0" containsBlank="1" containsNumber="1" minValue="0.04" maxValue="0.33"/>
    </cacheField>
    <cacheField name="Rate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5717589" createdVersion="8" refreshedVersion="8" minRefreshableVersion="3" recordCount="56" xr:uid="{6D82E601-25D8-4697-BDE8-43A852892050}">
  <cacheSource type="worksheet">
    <worksheetSource ref="A2:N58" sheet="RA -Victim Female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Sex" numFmtId="0">
      <sharedItems count="2">
        <s v="Male"/>
        <s v="Female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3">
      <sharedItems containsSemiMixedTypes="0" containsString="0" containsNumber="1" containsInteger="1" minValue="0" maxValue="299068"/>
    </cacheField>
    <cacheField name="Number CI Lower Bound" numFmtId="3">
      <sharedItems containsString="0" containsBlank="1" containsNumber="1" containsInteger="1" minValue="0" maxValue="212505"/>
    </cacheField>
    <cacheField name="Number CI Upper Bound" numFmtId="3">
      <sharedItems containsString="0" containsBlank="1" containsNumber="1" containsInteger="1" minValue="6096" maxValue="385630"/>
    </cacheField>
    <cacheField name="Number SE" numFmtId="3">
      <sharedItems containsString="0" containsBlank="1" containsNumber="1" containsInteger="1" minValue="1895" maxValue="47401"/>
    </cacheField>
    <cacheField name="Number Flag" numFmtId="0">
      <sharedItems containsSemiMixedTypes="0" containsString="0" containsNumber="1" containsInteger="1" minValue="0" maxValue="2"/>
    </cacheField>
    <cacheField name="Rate" numFmtId="0">
      <sharedItems containsSemiMixedTypes="0" containsString="0" containsNumber="1" minValue="0" maxValue="2.7"/>
    </cacheField>
    <cacheField name="Rate CI Lower Bound" numFmtId="0">
      <sharedItems containsString="0" containsBlank="1" containsNumber="1" minValue="0" maxValue="1.93"/>
    </cacheField>
    <cacheField name="Rate CI Upper Bound" numFmtId="0">
      <sharedItems containsString="0" containsBlank="1" containsNumber="1" minValue="0.13" maxValue="3.5"/>
    </cacheField>
    <cacheField name="Rate SE" numFmtId="0">
      <sharedItems containsString="0" containsBlank="1" containsNumber="1" minValue="0.04" maxValue="0.43"/>
    </cacheField>
    <cacheField name="Rate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6064813" createdVersion="8" refreshedVersion="8" minRefreshableVersion="3" recordCount="84" xr:uid="{05D23F9E-26B2-4270-B3A5-4936866533C7}">
  <cacheSource type="worksheet">
    <worksheetSource ref="A2:N86" sheet="RA - No Police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Reporting to the police" numFmtId="0">
      <sharedItems count="3">
        <s v="Yes"/>
        <s v="No"/>
        <s v="Don't know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24658"/>
    </cacheField>
    <cacheField name="Number CI Lower Bound" numFmtId="0">
      <sharedItems containsString="0" containsBlank="1" containsNumber="1" containsInteger="1" minValue="0" maxValue="65377"/>
    </cacheField>
    <cacheField name="Number CI Upper Bound" numFmtId="0">
      <sharedItems containsString="0" containsBlank="1" containsNumber="1" containsInteger="1" minValue="4933" maxValue="183939"/>
    </cacheField>
    <cacheField name="Number SE" numFmtId="0">
      <sharedItems containsString="0" containsBlank="1" containsNumber="1" containsInteger="1" minValue="1929" maxValue="30246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23.2"/>
    </cacheField>
    <cacheField name="Percent CI Lower Bound" numFmtId="0">
      <sharedItems containsString="0" containsBlank="1" containsNumber="1" minValue="0.01" maxValue="14.59"/>
    </cacheField>
    <cacheField name="Percent CI Upper Bound" numFmtId="0">
      <sharedItems containsString="0" containsBlank="1" containsNumber="1" minValue="5.24" maxValue="34.74"/>
    </cacheField>
    <cacheField name="Percent SE" numFmtId="0">
      <sharedItems containsString="0" containsBlank="1" containsNumber="1" minValue="0.42" maxValue="5.69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6412036" createdVersion="8" refreshedVersion="8" minRefreshableVersion="3" recordCount="168" xr:uid="{617F562F-B030-4702-8382-4DD0701D3683}">
  <cacheSource type="worksheet">
    <worksheetSource ref="A2:N170" sheet="RA - Weapon-No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Weapon category" numFmtId="0">
      <sharedItems count="6">
        <s v="No weapon"/>
        <s v="Firearm"/>
        <s v="Knife"/>
        <s v="Other weapon type"/>
        <s v="Unknown weapon type"/>
        <s v="Don't know if offender had weapon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30416"/>
    </cacheField>
    <cacheField name="Number CI Lower Bound" numFmtId="0">
      <sharedItems containsString="0" containsBlank="1" containsNumber="1" containsInteger="1" minValue="0" maxValue="69469"/>
    </cacheField>
    <cacheField name="Number CI Upper Bound" numFmtId="0">
      <sharedItems containsString="0" containsBlank="1" containsNumber="1" containsInteger="1" minValue="1018" maxValue="191363"/>
    </cacheField>
    <cacheField name="Number SE" numFmtId="0">
      <sharedItems containsString="0" containsBlank="1" containsNumber="1" containsInteger="1" minValue="478" maxValue="31096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26"/>
    </cacheField>
    <cacheField name="Percent CI Lower Bound" numFmtId="0">
      <sharedItems containsString="0" containsBlank="1" containsNumber="1" minValue="0" maxValue="14.93"/>
    </cacheField>
    <cacheField name="Percent CI Upper Bound" numFmtId="0">
      <sharedItems containsString="0" containsBlank="1" containsNumber="1" minValue="2.7" maxValue="41.31"/>
    </cacheField>
    <cacheField name="Percent SE" numFmtId="0">
      <sharedItems containsString="0" containsBlank="1" containsNumber="1" minValue="0.31" maxValue="6.82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6874998" createdVersion="8" refreshedVersion="8" minRefreshableVersion="3" recordCount="168" xr:uid="{8D1ADC0E-4D8F-4A75-8D4B-9F7C916B7503}">
  <cacheSource type="worksheet">
    <worksheetSource ref="A2:N170" sheet="RA - Rel-I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Victim-offender relationship" numFmtId="0">
      <sharedItems count="6">
        <s v="Intimate partners"/>
        <s v="Other relatives"/>
        <s v="Well-known/casual acquaintances"/>
        <s v="Strangers"/>
        <s v="Don't know relationship"/>
        <s v="Don't know number of offenders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85482"/>
    </cacheField>
    <cacheField name="Number CI Lower Bound" numFmtId="0">
      <sharedItems containsString="0" containsBlank="1" containsNumber="1" containsInteger="1" minValue="0" maxValue="37817"/>
    </cacheField>
    <cacheField name="Number CI Upper Bound" numFmtId="0">
      <sharedItems containsString="0" containsBlank="1" containsNumber="1" containsInteger="1" minValue="4933" maxValue="133146"/>
    </cacheField>
    <cacheField name="Number SE" numFmtId="0">
      <sharedItems containsString="0" containsBlank="1" containsNumber="1" containsInteger="1" minValue="1929" maxValue="24319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31.8"/>
    </cacheField>
    <cacheField name="Percent CI Lower Bound" numFmtId="0">
      <sharedItems containsString="0" containsBlank="1" containsNumber="1" minValue="0.01" maxValue="20.64"/>
    </cacheField>
    <cacheField name="Percent CI Upper Bound" numFmtId="0">
      <sharedItems containsString="0" containsBlank="1" containsNumber="1" minValue="2.78" maxValue="45.59"/>
    </cacheField>
    <cacheField name="Percent SE" numFmtId="0">
      <sharedItems containsString="0" containsBlank="1" containsNumber="1" minValue="0.28000000000000003" maxValue="6.48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7222221" createdVersion="8" refreshedVersion="8" minRefreshableVersion="3" recordCount="168" xr:uid="{BB4016B2-7BA3-4B61-ADA7-45AB5EEC2CB6}">
  <cacheSource type="worksheet">
    <worksheetSource ref="A2:N170" sheet="RA - Rel-WK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Victim-offender relationship" numFmtId="0">
      <sharedItems count="6">
        <s v="Intimate partners"/>
        <s v="Other relatives"/>
        <s v="Well-known/casual acquaintances"/>
        <s v="Strangers"/>
        <s v="Don't know relationship"/>
        <s v="Don't know number of offenders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85482"/>
    </cacheField>
    <cacheField name="Number CI Lower Bound" numFmtId="0">
      <sharedItems containsString="0" containsBlank="1" containsNumber="1" containsInteger="1" minValue="0" maxValue="37817"/>
    </cacheField>
    <cacheField name="Number CI Upper Bound" numFmtId="0">
      <sharedItems containsString="0" containsBlank="1" containsNumber="1" containsInteger="1" minValue="4933" maxValue="133146"/>
    </cacheField>
    <cacheField name="Number SE" numFmtId="0">
      <sharedItems containsString="0" containsBlank="1" containsNumber="1" containsInteger="1" minValue="1929" maxValue="24319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31.8"/>
    </cacheField>
    <cacheField name="Percent CI Lower Bound" numFmtId="0">
      <sharedItems containsString="0" containsBlank="1" containsNumber="1" minValue="0.01" maxValue="20.64"/>
    </cacheField>
    <cacheField name="Percent CI Upper Bound" numFmtId="0">
      <sharedItems containsString="0" containsBlank="1" containsNumber="1" minValue="2.78" maxValue="45.59"/>
    </cacheField>
    <cacheField name="Percent SE" numFmtId="0">
      <sharedItems containsString="0" containsBlank="1" containsNumber="1" minValue="0.28000000000000003" maxValue="6.48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7569444" createdVersion="8" refreshedVersion="8" minRefreshableVersion="3" recordCount="168" xr:uid="{EE1993AB-2531-49B4-A113-EAE58E29E972}">
  <cacheSource type="worksheet">
    <worksheetSource ref="A2:N170" sheet="RA - Rel-OR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Victim-offender relationship" numFmtId="0">
      <sharedItems count="6">
        <s v="Intimate partners"/>
        <s v="Other relatives"/>
        <s v="Well-known/casual acquaintances"/>
        <s v="Strangers"/>
        <s v="Don't know relationship"/>
        <s v="Don't know number of offenders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59437"/>
    </cacheField>
    <cacheField name="Number CI Lower Bound" numFmtId="0">
      <sharedItems containsString="0" containsBlank="1" containsNumber="1" containsInteger="1" minValue="0" maxValue="91284"/>
    </cacheField>
    <cacheField name="Number CI Upper Bound" numFmtId="0">
      <sharedItems containsString="0" containsBlank="1" containsNumber="1" containsInteger="1" minValue="2738" maxValue="227589"/>
    </cacheField>
    <cacheField name="Number SE" numFmtId="0">
      <sharedItems containsString="0" containsBlank="1" containsNumber="1" containsInteger="1" minValue="1140" maxValue="34772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28.8"/>
    </cacheField>
    <cacheField name="Percent CI Lower Bound" numFmtId="0">
      <sharedItems containsString="0" containsBlank="1" containsNumber="1" minValue="0" maxValue="20.440000000000001"/>
    </cacheField>
    <cacheField name="Percent CI Upper Bound" numFmtId="0">
      <sharedItems containsString="0" containsBlank="1" containsNumber="1" minValue="3.01" maxValue="40.29"/>
    </cacheField>
    <cacheField name="Percent SE" numFmtId="0">
      <sharedItems containsString="0" containsBlank="1" containsNumber="1" minValue="0.15" maxValue="6.14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8032406" createdVersion="8" refreshedVersion="8" minRefreshableVersion="3" recordCount="168" xr:uid="{225302B9-FD3A-4A62-AA48-D5C53A1FD6FB}">
  <cacheSource type="worksheet">
    <worksheetSource ref="A2:N170" sheet="RA - Rel-I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Victim-offender relationship" numFmtId="0">
      <sharedItems count="6">
        <s v="Intimate partners"/>
        <s v="Other relatives"/>
        <s v="Well-known/casual acquaintances"/>
        <s v="Strangers"/>
        <s v="Don't know relationship"/>
        <s v="Don't know number of offenders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59437"/>
    </cacheField>
    <cacheField name="Number CI Lower Bound" numFmtId="0">
      <sharedItems containsString="0" containsBlank="1" containsNumber="1" containsInteger="1" minValue="0" maxValue="91284"/>
    </cacheField>
    <cacheField name="Number CI Upper Bound" numFmtId="0">
      <sharedItems containsString="0" containsBlank="1" containsNumber="1" containsInteger="1" minValue="2738" maxValue="227589"/>
    </cacheField>
    <cacheField name="Number SE" numFmtId="0">
      <sharedItems containsString="0" containsBlank="1" containsNumber="1" containsInteger="1" minValue="1140" maxValue="34772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28.8"/>
    </cacheField>
    <cacheField name="Percent CI Lower Bound" numFmtId="0">
      <sharedItems containsString="0" containsBlank="1" containsNumber="1" minValue="0" maxValue="20.440000000000001"/>
    </cacheField>
    <cacheField name="Percent CI Upper Bound" numFmtId="0">
      <sharedItems containsString="0" containsBlank="1" containsNumber="1" minValue="3.01" maxValue="40.29"/>
    </cacheField>
    <cacheField name="Percent SE" numFmtId="0">
      <sharedItems containsString="0" containsBlank="1" containsNumber="1" minValue="0.15" maxValue="6.14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837963" createdVersion="8" refreshedVersion="8" minRefreshableVersion="3" recordCount="168" xr:uid="{1CF75AB6-41F0-4AA2-8C79-E91E8ED0F2AB}">
  <cacheSource type="worksheet">
    <worksheetSource ref="A2:N170" sheet="RA - Rel-WK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Victim-offender relationship" numFmtId="0">
      <sharedItems count="6">
        <s v="Intimate partners"/>
        <s v="Other relatives"/>
        <s v="Well-known/casual acquaintances"/>
        <s v="Strangers"/>
        <s v="Don't know relationship"/>
        <s v="Don't know number of offenders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59437"/>
    </cacheField>
    <cacheField name="Number CI Lower Bound" numFmtId="0">
      <sharedItems containsString="0" containsBlank="1" containsNumber="1" containsInteger="1" minValue="0" maxValue="91284"/>
    </cacheField>
    <cacheField name="Number CI Upper Bound" numFmtId="0">
      <sharedItems containsString="0" containsBlank="1" containsNumber="1" containsInteger="1" minValue="2738" maxValue="227589"/>
    </cacheField>
    <cacheField name="Number SE" numFmtId="0">
      <sharedItems containsString="0" containsBlank="1" containsNumber="1" containsInteger="1" minValue="1140" maxValue="34772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28.8"/>
    </cacheField>
    <cacheField name="Percent CI Lower Bound" numFmtId="0">
      <sharedItems containsString="0" containsBlank="1" containsNumber="1" minValue="0" maxValue="20.440000000000001"/>
    </cacheField>
    <cacheField name="Percent CI Upper Bound" numFmtId="0">
      <sharedItems containsString="0" containsBlank="1" containsNumber="1" minValue="3.01" maxValue="40.29"/>
    </cacheField>
    <cacheField name="Percent SE" numFmtId="0">
      <sharedItems containsString="0" containsBlank="1" containsNumber="1" minValue="0.15" maxValue="6.14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8726853" createdVersion="8" refreshedVersion="8" minRefreshableVersion="3" recordCount="84" xr:uid="{D3E7824E-2254-44BB-A67B-6CA0CF1F5891}">
  <cacheSource type="worksheet">
    <worksheetSource ref="A2:M86" sheet="RA - Not Treated"/>
  </cacheSource>
  <cacheFields count="13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Medical treatment for physical injuries" numFmtId="0">
      <sharedItems count="3">
        <s v="Not injured"/>
        <s v="Not treated"/>
        <s v="Treated"/>
      </sharedItems>
    </cacheField>
    <cacheField name="Crime Type" numFmtId="0">
      <sharedItems/>
    </cacheField>
    <cacheField name="Number" numFmtId="3">
      <sharedItems containsSemiMixedTypes="0" containsString="0" containsNumber="1" containsInteger="1" minValue="11091" maxValue="453701"/>
    </cacheField>
    <cacheField name="Number CI Lower Bound" numFmtId="0">
      <sharedItems containsSemiMixedTypes="0" containsString="0" containsNumber="1" containsInteger="1" minValue="0" maxValue="325360"/>
    </cacheField>
    <cacheField name="Number CI Upper Bound" numFmtId="3">
      <sharedItems containsSemiMixedTypes="0" containsString="0" containsNumber="1" containsInteger="1" minValue="23494" maxValue="582041"/>
    </cacheField>
    <cacheField name="Number SE" numFmtId="3">
      <sharedItems containsSemiMixedTypes="0" containsString="0" containsNumber="1" containsInteger="1" minValue="6328" maxValue="66744"/>
    </cacheField>
    <cacheField name="Number Flag" numFmtId="0">
      <sharedItems containsSemiMixedTypes="0" containsString="0" containsNumber="1" containsInteger="1" minValue="0" maxValue="1"/>
    </cacheField>
    <cacheField name="Percent of rape/sexual assault" numFmtId="0">
      <sharedItems containsSemiMixedTypes="0" containsString="0" containsNumber="1" minValue="3.7" maxValue="70.599999999999994"/>
    </cacheField>
    <cacheField name="Percent CI Lower Bound" numFmtId="0">
      <sharedItems containsSemiMixedTypes="0" containsString="0" containsNumber="1" minValue="1.25" maxValue="59.35"/>
    </cacheField>
    <cacheField name="Percent CI Upper Bound" numFmtId="0">
      <sharedItems containsSemiMixedTypes="0" containsString="0" containsNumber="1" minValue="10.55" maxValue="79.87"/>
    </cacheField>
    <cacheField name="Percent SE" numFmtId="0">
      <sharedItems containsSemiMixedTypes="0" containsString="0" containsNumber="1" minValue="1.89" maxValue="7.56"/>
    </cacheField>
    <cacheField name="Percent Flag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9305553" createdVersion="8" refreshedVersion="8" minRefreshableVersion="3" recordCount="140" xr:uid="{64EA853C-4948-4947-9C4D-CFFF43BA2243}">
  <cacheSource type="worksheet">
    <worksheetSource ref="A2:N142" sheet="RA - Marital-NM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Marital status" numFmtId="0">
      <sharedItems count="5">
        <s v="Never married"/>
        <s v="Married"/>
        <s v="Widowed"/>
        <s v="Divorced"/>
        <s v="Separated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87174"/>
    </cacheField>
    <cacheField name="Number CI Lower Bound" numFmtId="0">
      <sharedItems containsString="0" containsBlank="1" containsNumber="1" containsInteger="1" minValue="0" maxValue="43598"/>
    </cacheField>
    <cacheField name="Number CI Upper Bound" numFmtId="0">
      <sharedItems containsString="0" containsBlank="1" containsNumber="1" containsInteger="1" minValue="2386" maxValue="134865"/>
    </cacheField>
    <cacheField name="Number SE" numFmtId="0">
      <sharedItems containsString="0" containsBlank="1" containsNumber="1" containsInteger="1" minValue="1013" maxValue="24333"/>
    </cacheField>
    <cacheField name="Number Flag" numFmtId="0">
      <sharedItems containsSemiMixedTypes="0" containsString="0" containsNumber="1" containsInteger="1" minValue="0" maxValue="2"/>
    </cacheField>
    <cacheField name="Rate" numFmtId="0">
      <sharedItems containsSemiMixedTypes="0" containsString="0" containsNumber="1" minValue="0" maxValue="3.9"/>
    </cacheField>
    <cacheField name="Rate CI Lower Bound" numFmtId="0">
      <sharedItems containsString="0" containsBlank="1" containsNumber="1" minValue="0" maxValue="1.38"/>
    </cacheField>
    <cacheField name="Rate CI Upper Bound" numFmtId="0">
      <sharedItems containsString="0" containsBlank="1" containsNumber="1" minValue="0.14000000000000001" maxValue="7.92"/>
    </cacheField>
    <cacheField name="Rate SE" numFmtId="0">
      <sharedItems containsString="0" containsBlank="1" containsNumber="1" minValue="0.04" maxValue="2.04"/>
    </cacheField>
    <cacheField name="Rate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799652777" createdVersion="8" refreshedVersion="8" minRefreshableVersion="3" recordCount="140" xr:uid="{B73C50AC-B620-418E-A654-C39360BC7191}">
  <cacheSource type="worksheet">
    <worksheetSource ref="A2:N142" sheet="RA - Marital-NM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Marital status" numFmtId="0">
      <sharedItems count="5">
        <s v="Never married"/>
        <s v="Married"/>
        <s v="Widowed"/>
        <s v="Divorced"/>
        <s v="Separated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93163"/>
    </cacheField>
    <cacheField name="Number CI Lower Bound" numFmtId="0">
      <sharedItems containsString="0" containsBlank="1" containsNumber="1" containsInteger="1" minValue="0" maxValue="120345"/>
    </cacheField>
    <cacheField name="Number CI Upper Bound" numFmtId="0">
      <sharedItems containsString="0" containsBlank="1" containsNumber="1" containsInteger="1" minValue="3243" maxValue="265982"/>
    </cacheField>
    <cacheField name="Number SE" numFmtId="0">
      <sharedItems containsString="0" containsBlank="1" containsNumber="1" containsInteger="1" minValue="1317" maxValue="37153"/>
    </cacheField>
    <cacheField name="Number Flag" numFmtId="0">
      <sharedItems containsSemiMixedTypes="0" containsString="0" containsNumber="1" containsInteger="1" minValue="0" maxValue="2"/>
    </cacheField>
    <cacheField name="Rate" numFmtId="0">
      <sharedItems containsSemiMixedTypes="0" containsString="0" containsNumber="1" minValue="0" maxValue="24"/>
    </cacheField>
    <cacheField name="Rate CI Lower Bound" numFmtId="0">
      <sharedItems containsString="0" containsBlank="1" containsNumber="1" minValue="0" maxValue="12.85"/>
    </cacheField>
    <cacheField name="Rate CI Upper Bound" numFmtId="0">
      <sharedItems containsString="0" containsBlank="1" containsNumber="1" minValue="0.11" maxValue="35.11"/>
    </cacheField>
    <cacheField name="Rate SE" numFmtId="0">
      <sharedItems containsString="0" containsBlank="1" containsNumber="1" minValue="0.03" maxValue="5.68"/>
    </cacheField>
    <cacheField name="Rate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800115739" createdVersion="8" refreshedVersion="8" minRefreshableVersion="3" recordCount="84" xr:uid="{54598AEF-8632-4160-816D-3CCA40BBFF8E}">
  <cacheSource type="worksheet">
    <worksheetSource ref="A2:N86" sheet="RA - Police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Reporting to the police" numFmtId="0">
      <sharedItems count="3">
        <s v="Yes"/>
        <s v="No"/>
        <s v="Don't know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24658"/>
    </cacheField>
    <cacheField name="Number CI Lower Bound" numFmtId="0">
      <sharedItems containsString="0" containsBlank="1" containsNumber="1" containsInteger="1" minValue="0" maxValue="65377"/>
    </cacheField>
    <cacheField name="Number CI Upper Bound" numFmtId="0">
      <sharedItems containsString="0" containsBlank="1" containsNumber="1" containsInteger="1" minValue="4933" maxValue="183939"/>
    </cacheField>
    <cacheField name="Number SE" numFmtId="0">
      <sharedItems containsString="0" containsBlank="1" containsNumber="1" containsInteger="1" minValue="1929" maxValue="30246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23.2"/>
    </cacheField>
    <cacheField name="Percent CI Lower Bound" numFmtId="0">
      <sharedItems containsString="0" containsBlank="1" containsNumber="1" minValue="0.01" maxValue="14.59"/>
    </cacheField>
    <cacheField name="Percent CI Upper Bound" numFmtId="0">
      <sharedItems containsString="0" containsBlank="1" containsNumber="1" minValue="5.24" maxValue="34.74"/>
    </cacheField>
    <cacheField name="Percent SE" numFmtId="0">
      <sharedItems containsString="0" containsBlank="1" containsNumber="1" minValue="0.42" maxValue="5.69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800462962" createdVersion="8" refreshedVersion="8" minRefreshableVersion="3" recordCount="84" xr:uid="{52FDF201-E844-472C-BC1F-B34FBAFA5BBD}">
  <cacheSource type="worksheet">
    <worksheetSource ref="A2:N86" sheet="RA - No Police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Reporting to the police" numFmtId="0">
      <sharedItems count="3">
        <s v="Yes"/>
        <s v="No"/>
        <s v="Don't know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236658"/>
    </cacheField>
    <cacheField name="Number CI Lower Bound" numFmtId="0">
      <sharedItems containsString="0" containsBlank="1" containsNumber="1" containsInteger="1" minValue="0" maxValue="148332"/>
    </cacheField>
    <cacheField name="Number CI Upper Bound" numFmtId="0">
      <sharedItems containsString="0" containsBlank="1" containsNumber="1" containsInteger="1" minValue="5929" maxValue="324984"/>
    </cacheField>
    <cacheField name="Number SE" numFmtId="0">
      <sharedItems containsString="0" containsBlank="1" containsNumber="1" containsInteger="1" minValue="2168" maxValue="45065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46.6"/>
    </cacheField>
    <cacheField name="Percent CI Lower Bound" numFmtId="0">
      <sharedItems containsString="0" containsBlank="1" containsNumber="1" minValue="0.04" maxValue="34.89"/>
    </cacheField>
    <cacheField name="Percent CI Upper Bound" numFmtId="0">
      <sharedItems containsString="0" containsBlank="1" containsNumber="1" minValue="4.68" maxValue="58.75"/>
    </cacheField>
    <cacheField name="Percent SE" numFmtId="0">
      <sharedItems containsString="0" containsBlank="1" containsNumber="1" minValue="0.61" maxValue="7.19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800810185" createdVersion="8" refreshedVersion="8" minRefreshableVersion="3" recordCount="84" xr:uid="{28FEAD8D-EEC9-4895-B441-55B72015890D}">
  <cacheSource type="worksheet">
    <worksheetSource ref="A2:N86" sheet="RA - Police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Reporting to the police" numFmtId="0">
      <sharedItems count="3">
        <s v="Yes"/>
        <s v="No"/>
        <s v="Don't know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236658"/>
    </cacheField>
    <cacheField name="Number CI Lower Bound" numFmtId="0">
      <sharedItems containsString="0" containsBlank="1" containsNumber="1" containsInteger="1" minValue="0" maxValue="148332"/>
    </cacheField>
    <cacheField name="Number CI Upper Bound" numFmtId="0">
      <sharedItems containsString="0" containsBlank="1" containsNumber="1" containsInteger="1" minValue="5929" maxValue="324984"/>
    </cacheField>
    <cacheField name="Number SE" numFmtId="0">
      <sharedItems containsString="0" containsBlank="1" containsNumber="1" containsInteger="1" minValue="2168" maxValue="45065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46.6"/>
    </cacheField>
    <cacheField name="Percent CI Lower Bound" numFmtId="0">
      <sharedItems containsString="0" containsBlank="1" containsNumber="1" minValue="0.04" maxValue="34.89"/>
    </cacheField>
    <cacheField name="Percent CI Upper Bound" numFmtId="0">
      <sharedItems containsString="0" containsBlank="1" containsNumber="1" minValue="4.68" maxValue="58.75"/>
    </cacheField>
    <cacheField name="Percent SE" numFmtId="0">
      <sharedItems containsString="0" containsBlank="1" containsNumber="1" minValue="0.61" maxValue="7.19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801273147" createdVersion="8" refreshedVersion="8" minRefreshableVersion="3" recordCount="168" xr:uid="{6028DCCB-E9FC-4B5C-B7E1-F71F4BDE5B99}">
  <cacheSource type="worksheet">
    <worksheetSource ref="A2:N170" sheet="RA - Weapon-K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Weapon category" numFmtId="0">
      <sharedItems count="6">
        <s v="No weapon"/>
        <s v="Firearm"/>
        <s v="Knife"/>
        <s v="Other weapon type"/>
        <s v="Unknown weapon type"/>
        <s v="Don't know if offender had weapon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293754"/>
    </cacheField>
    <cacheField name="Number CI Lower Bound" numFmtId="0">
      <sharedItems containsString="0" containsBlank="1" containsNumber="1" containsInteger="1" minValue="0" maxValue="208171"/>
    </cacheField>
    <cacheField name="Number CI Upper Bound" numFmtId="0">
      <sharedItems containsString="0" containsBlank="1" containsNumber="1" containsInteger="1" minValue="4246" maxValue="379336"/>
    </cacheField>
    <cacheField name="Number SE" numFmtId="0">
      <sharedItems containsString="0" containsBlank="1" containsNumber="1" containsInteger="1" minValue="1651" maxValue="43665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50.1"/>
    </cacheField>
    <cacheField name="Percent CI Lower Bound" numFmtId="0">
      <sharedItems containsString="0" containsBlank="1" containsNumber="1" minValue="0.01" maxValue="38.07"/>
    </cacheField>
    <cacheField name="Percent CI Upper Bound" numFmtId="0">
      <sharedItems containsString="0" containsBlank="1" containsNumber="1" minValue="3.04" maxValue="62.79"/>
    </cacheField>
    <cacheField name="Percent SE" numFmtId="0">
      <sharedItems containsString="0" containsBlank="1" containsNumber="1" minValue="0.35" maxValue="7.51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80162037" createdVersion="8" refreshedVersion="8" minRefreshableVersion="3" recordCount="168" xr:uid="{2F6347FF-B9FF-4339-AB71-7E6A5785B807}">
  <cacheSource type="worksheet">
    <worksheetSource ref="A2:N170" sheet="RA - Rel-Str |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Victim-offender relationship" numFmtId="0">
      <sharedItems count="6">
        <s v="Intimate partners"/>
        <s v="Other relatives"/>
        <s v="Well-known/casual acquaintances"/>
        <s v="Strangers"/>
        <s v="Don't know relationship"/>
        <s v="Don't know number of offenders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85482"/>
    </cacheField>
    <cacheField name="Number CI Lower Bound" numFmtId="0">
      <sharedItems containsString="0" containsBlank="1" containsNumber="1" containsInteger="1" minValue="0" maxValue="37817"/>
    </cacheField>
    <cacheField name="Number CI Upper Bound" numFmtId="0">
      <sharedItems containsString="0" containsBlank="1" containsNumber="1" containsInteger="1" minValue="4933" maxValue="133146"/>
    </cacheField>
    <cacheField name="Number SE" numFmtId="0">
      <sharedItems containsString="0" containsBlank="1" containsNumber="1" containsInteger="1" minValue="1929" maxValue="24319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31.8"/>
    </cacheField>
    <cacheField name="Percent CI Lower Bound" numFmtId="0">
      <sharedItems containsString="0" containsBlank="1" containsNumber="1" minValue="0.01" maxValue="20.64"/>
    </cacheField>
    <cacheField name="Percent CI Upper Bound" numFmtId="0">
      <sharedItems containsString="0" containsBlank="1" containsNumber="1" minValue="2.78" maxValue="45.59"/>
    </cacheField>
    <cacheField name="Percent SE" numFmtId="0">
      <sharedItems containsString="0" containsBlank="1" containsNumber="1" minValue="0.28000000000000003" maxValue="6.48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801851855" createdVersion="8" refreshedVersion="8" minRefreshableVersion="3" recordCount="168" xr:uid="{1F04A563-E551-4252-8118-B8D1D350F081}">
  <cacheSource type="worksheet">
    <worksheetSource ref="A2:N170" sheet="RA - Rel-Str | Not Treated"/>
  </cacheSource>
  <cacheFields count="14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Victim-offender relationship" numFmtId="0">
      <sharedItems count="6">
        <s v="Intimate partners"/>
        <s v="Other relatives"/>
        <s v="Well-known/casual acquaintances"/>
        <s v="Strangers"/>
        <s v="Don't know relationship"/>
        <s v="Don't know number of offenders"/>
      </sharedItems>
    </cacheField>
    <cacheField name="Medical treatment for physical injuries" numFmtId="0">
      <sharedItems/>
    </cacheField>
    <cacheField name="Crime Type" numFmtId="0">
      <sharedItems/>
    </cacheField>
    <cacheField name="Number" numFmtId="0">
      <sharedItems containsSemiMixedTypes="0" containsString="0" containsNumber="1" containsInteger="1" minValue="0" maxValue="159437"/>
    </cacheField>
    <cacheField name="Number CI Lower Bound" numFmtId="0">
      <sharedItems containsString="0" containsBlank="1" containsNumber="1" containsInteger="1" minValue="0" maxValue="91284"/>
    </cacheField>
    <cacheField name="Number CI Upper Bound" numFmtId="0">
      <sharedItems containsString="0" containsBlank="1" containsNumber="1" containsInteger="1" minValue="2738" maxValue="227589"/>
    </cacheField>
    <cacheField name="Number SE" numFmtId="0">
      <sharedItems containsString="0" containsBlank="1" containsNumber="1" containsInteger="1" minValue="1140" maxValue="34772"/>
    </cacheField>
    <cacheField name="Number Flag" numFmtId="0">
      <sharedItems containsSemiMixedTypes="0" containsString="0" containsNumber="1" containsInteger="1" minValue="0" maxValue="2"/>
    </cacheField>
    <cacheField name="Percent of all rape/sexual assault" numFmtId="0">
      <sharedItems containsSemiMixedTypes="0" containsString="0" containsNumber="1" minValue="0" maxValue="28.8"/>
    </cacheField>
    <cacheField name="Percent CI Lower Bound" numFmtId="0">
      <sharedItems containsString="0" containsBlank="1" containsNumber="1" minValue="0" maxValue="20.440000000000001"/>
    </cacheField>
    <cacheField name="Percent CI Upper Bound" numFmtId="0">
      <sharedItems containsString="0" containsBlank="1" containsNumber="1" minValue="3.01" maxValue="40.29"/>
    </cacheField>
    <cacheField name="Percent SE" numFmtId="0">
      <sharedItems containsString="0" containsBlank="1" containsNumber="1" minValue="0.15" maxValue="6.14"/>
    </cacheField>
    <cacheField name="Percent Flag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13.420802314817" createdVersion="8" refreshedVersion="8" minRefreshableVersion="3" recordCount="84" xr:uid="{B438D395-3E85-4B08-BB8C-B565A5AF7D5F}">
  <cacheSource type="worksheet">
    <worksheetSource ref="A2:M86" sheet="RA - Treated"/>
  </cacheSource>
  <cacheFields count="13">
    <cacheField name="Year" numFmtId="0">
      <sharedItems containsSemiMixedTypes="0" containsString="0" containsNumber="1" containsInteger="1" minValue="1993" maxValue="2020" count="28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</sharedItems>
    </cacheField>
    <cacheField name="Medical treatment for physical injuries" numFmtId="0">
      <sharedItems count="3">
        <s v="Not injured"/>
        <s v="Not treated"/>
        <s v="Treated"/>
      </sharedItems>
    </cacheField>
    <cacheField name="Crime Type" numFmtId="0">
      <sharedItems/>
    </cacheField>
    <cacheField name="Number" numFmtId="3">
      <sharedItems containsSemiMixedTypes="0" containsString="0" containsNumber="1" containsInteger="1" minValue="11091" maxValue="453701"/>
    </cacheField>
    <cacheField name="Number CI Lower Bound" numFmtId="0">
      <sharedItems containsSemiMixedTypes="0" containsString="0" containsNumber="1" containsInteger="1" minValue="0" maxValue="325360"/>
    </cacheField>
    <cacheField name="Number CI Upper Bound" numFmtId="3">
      <sharedItems containsSemiMixedTypes="0" containsString="0" containsNumber="1" containsInteger="1" minValue="23494" maxValue="582041"/>
    </cacheField>
    <cacheField name="Number SE" numFmtId="3">
      <sharedItems containsSemiMixedTypes="0" containsString="0" containsNumber="1" containsInteger="1" minValue="6328" maxValue="66744"/>
    </cacheField>
    <cacheField name="Number Flag" numFmtId="0">
      <sharedItems containsSemiMixedTypes="0" containsString="0" containsNumber="1" containsInteger="1" minValue="0" maxValue="1"/>
    </cacheField>
    <cacheField name="Percent of rape/sexual assault" numFmtId="0">
      <sharedItems containsSemiMixedTypes="0" containsString="0" containsNumber="1" minValue="3.7" maxValue="70.599999999999994"/>
    </cacheField>
    <cacheField name="Percent CI Lower Bound" numFmtId="0">
      <sharedItems containsSemiMixedTypes="0" containsString="0" containsNumber="1" minValue="1.25" maxValue="59.35"/>
    </cacheField>
    <cacheField name="Percent CI Upper Bound" numFmtId="0">
      <sharedItems containsSemiMixedTypes="0" containsString="0" containsNumber="1" minValue="10.55" maxValue="79.87"/>
    </cacheField>
    <cacheField name="Percent SE" numFmtId="0">
      <sharedItems containsSemiMixedTypes="0" containsString="0" containsNumber="1" minValue="1.89" maxValue="7.56"/>
    </cacheField>
    <cacheField name="Percent Flag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Not treated"/>
    <s v="Rape/sexual assault"/>
    <n v="136509"/>
    <n v="78566"/>
    <n v="194452"/>
    <n v="29563"/>
    <n v="0"/>
    <n v="42.7"/>
    <n v="31.36"/>
    <n v="54.8"/>
    <n v="6.09"/>
    <n v="0"/>
  </r>
  <r>
    <x v="1"/>
    <x v="0"/>
    <s v="Not treated"/>
    <s v="Rape/sexual assault"/>
    <n v="211019"/>
    <n v="133922"/>
    <n v="288116"/>
    <n v="39336"/>
    <n v="0"/>
    <n v="45.9"/>
    <n v="35.49"/>
    <n v="56.76"/>
    <n v="5.51"/>
    <n v="0"/>
  </r>
  <r>
    <x v="2"/>
    <x v="0"/>
    <s v="Not treated"/>
    <s v="Rape/sexual assault"/>
    <n v="192918"/>
    <n v="120669"/>
    <n v="265166"/>
    <n v="36862"/>
    <n v="0"/>
    <n v="26.3"/>
    <n v="19.48"/>
    <n v="34.39"/>
    <n v="3.82"/>
    <n v="0"/>
  </r>
  <r>
    <x v="3"/>
    <x v="0"/>
    <s v="Not treated"/>
    <s v="Rape/sexual assault"/>
    <n v="78354"/>
    <n v="38732"/>
    <n v="117976"/>
    <n v="20216"/>
    <n v="0"/>
    <n v="19.899999999999999"/>
    <n v="12.78"/>
    <n v="29.61"/>
    <n v="4.29"/>
    <n v="0"/>
  </r>
  <r>
    <x v="4"/>
    <x v="0"/>
    <s v="Not treated"/>
    <s v="Rape/sexual assault"/>
    <n v="149468"/>
    <n v="90940"/>
    <n v="207997"/>
    <n v="29862"/>
    <n v="0"/>
    <n v="50.1"/>
    <n v="38.07"/>
    <n v="62.09"/>
    <n v="6.25"/>
    <n v="0"/>
  </r>
  <r>
    <x v="5"/>
    <x v="0"/>
    <s v="Not treated"/>
    <s v="Rape/sexual assault"/>
    <n v="71205"/>
    <n v="26952"/>
    <n v="115459"/>
    <n v="22579"/>
    <n v="0"/>
    <n v="16.5"/>
    <n v="9.49"/>
    <n v="27.1"/>
    <n v="4.45"/>
    <n v="0"/>
  </r>
  <r>
    <x v="6"/>
    <x v="0"/>
    <s v="Not treated"/>
    <s v="Rape/sexual assault"/>
    <n v="82523"/>
    <n v="36337"/>
    <n v="128710"/>
    <n v="23565"/>
    <n v="0"/>
    <n v="29"/>
    <n v="18.28"/>
    <n v="42.77"/>
    <n v="6.34"/>
    <n v="0"/>
  </r>
  <r>
    <x v="7"/>
    <x v="0"/>
    <s v="Not treated"/>
    <s v="Rape/sexual assault"/>
    <n v="103993"/>
    <n v="48656"/>
    <n v="159330"/>
    <n v="28234"/>
    <n v="0"/>
    <n v="34.6"/>
    <n v="23.17"/>
    <n v="48.23"/>
    <n v="6.51"/>
    <n v="0"/>
  </r>
  <r>
    <x v="8"/>
    <x v="0"/>
    <s v="Not treated"/>
    <s v="Rape/sexual assault"/>
    <n v="68568"/>
    <n v="28518"/>
    <n v="108617"/>
    <n v="20434"/>
    <n v="0"/>
    <n v="19.8"/>
    <n v="11.74"/>
    <n v="31.34"/>
    <n v="4.99"/>
    <n v="0"/>
  </r>
  <r>
    <x v="9"/>
    <x v="0"/>
    <s v="Not treated"/>
    <s v="Rape/sexual assault"/>
    <n v="94716"/>
    <n v="47194"/>
    <n v="142239"/>
    <n v="24247"/>
    <n v="0"/>
    <n v="38.799999999999997"/>
    <n v="26.55"/>
    <n v="52.63"/>
    <n v="6.8"/>
    <n v="0"/>
  </r>
  <r>
    <x v="10"/>
    <x v="0"/>
    <s v="Not treated"/>
    <s v="Rape/sexual assault"/>
    <n v="39605"/>
    <n v="11061"/>
    <n v="68149"/>
    <n v="14564"/>
    <n v="0"/>
    <n v="14.7"/>
    <n v="7.83"/>
    <n v="26.05"/>
    <n v="4.5599999999999996"/>
    <n v="0"/>
  </r>
  <r>
    <x v="11"/>
    <x v="0"/>
    <s v="Not treated"/>
    <s v="Rape/sexual assault"/>
    <n v="80344"/>
    <n v="30026"/>
    <n v="130662"/>
    <n v="25673"/>
    <n v="1"/>
    <n v="26.3"/>
    <n v="15.59"/>
    <n v="40.79"/>
    <n v="6.51"/>
    <n v="1"/>
  </r>
  <r>
    <x v="12"/>
    <x v="0"/>
    <s v="Not treated"/>
    <s v="Rape/sexual assault"/>
    <n v="169042"/>
    <n v="89389"/>
    <n v="248695"/>
    <n v="40640"/>
    <n v="0"/>
    <n v="48.3"/>
    <n v="34.17"/>
    <n v="62.79"/>
    <n v="7.51"/>
    <n v="0"/>
  </r>
  <r>
    <x v="13"/>
    <x v="0"/>
    <s v="Not treated"/>
    <s v="Rape/sexual assault"/>
    <n v="76863"/>
    <n v="40008"/>
    <n v="113718"/>
    <n v="18804"/>
    <n v="0"/>
    <n v="31"/>
    <n v="21.82"/>
    <n v="41.87"/>
    <n v="5.17"/>
    <n v="0"/>
  </r>
  <r>
    <x v="14"/>
    <x v="0"/>
    <s v="Not treated"/>
    <s v="Rape/sexual assault"/>
    <n v="152623"/>
    <n v="87399"/>
    <n v="217846"/>
    <n v="33278"/>
    <n v="0"/>
    <n v="32.9"/>
    <n v="23.5"/>
    <n v="43.95"/>
    <n v="5.28"/>
    <n v="0"/>
  </r>
  <r>
    <x v="15"/>
    <x v="0"/>
    <s v="Not treated"/>
    <s v="Rape/sexual assault"/>
    <n v="65162"/>
    <n v="25926"/>
    <n v="104398"/>
    <n v="20019"/>
    <n v="0"/>
    <n v="31.4"/>
    <n v="19.05"/>
    <n v="47.02"/>
    <n v="7.29"/>
    <n v="0"/>
  </r>
  <r>
    <x v="16"/>
    <x v="0"/>
    <s v="Not treated"/>
    <s v="Rape/sexual assault"/>
    <n v="40464"/>
    <n v="13089"/>
    <n v="67840"/>
    <n v="13967"/>
    <n v="0"/>
    <n v="15.8"/>
    <n v="8.5299999999999994"/>
    <n v="27.46"/>
    <n v="4.76"/>
    <n v="0"/>
  </r>
  <r>
    <x v="17"/>
    <x v="0"/>
    <s v="Not treated"/>
    <s v="Rape/sexual assault"/>
    <n v="82531"/>
    <n v="38735"/>
    <n v="126327"/>
    <n v="22345"/>
    <n v="0"/>
    <n v="25.4"/>
    <n v="16.329999999999998"/>
    <n v="37.19"/>
    <n v="5.36"/>
    <n v="0"/>
  </r>
  <r>
    <x v="18"/>
    <x v="0"/>
    <s v="Not treated"/>
    <s v="Rape/sexual assault"/>
    <n v="57190"/>
    <n v="22663"/>
    <n v="91717"/>
    <n v="17616"/>
    <n v="0"/>
    <n v="16.3"/>
    <n v="9.7200000000000006"/>
    <n v="26.19"/>
    <n v="4.16"/>
    <n v="0"/>
  </r>
  <r>
    <x v="19"/>
    <x v="0"/>
    <s v="Not treated"/>
    <s v="Rape/sexual assault"/>
    <n v="124269"/>
    <n v="70378"/>
    <n v="178161"/>
    <n v="27496"/>
    <n v="0"/>
    <n v="26.1"/>
    <n v="18.239999999999998"/>
    <n v="35.81"/>
    <n v="4.51"/>
    <n v="0"/>
  </r>
  <r>
    <x v="20"/>
    <x v="0"/>
    <s v="Not treated"/>
    <s v="Rape/sexual assault"/>
    <n v="116980"/>
    <n v="63391"/>
    <n v="170568"/>
    <n v="27341"/>
    <n v="0"/>
    <n v="31.9"/>
    <n v="22.34"/>
    <n v="43.26"/>
    <n v="5.4"/>
    <n v="0"/>
  </r>
  <r>
    <x v="21"/>
    <x v="0"/>
    <s v="Not treated"/>
    <s v="Rape/sexual assault"/>
    <n v="207140"/>
    <n v="126899"/>
    <n v="287381"/>
    <n v="40940"/>
    <n v="0"/>
    <n v="35"/>
    <n v="26.1"/>
    <n v="45.14"/>
    <n v="4.91"/>
    <n v="0"/>
  </r>
  <r>
    <x v="22"/>
    <x v="0"/>
    <s v="Not treated"/>
    <s v="Rape/sexual assault"/>
    <n v="116418"/>
    <n v="66920"/>
    <n v="165917"/>
    <n v="25255"/>
    <n v="0"/>
    <n v="29.8"/>
    <n v="21.4"/>
    <n v="39.75"/>
    <n v="4.72"/>
    <n v="0"/>
  </r>
  <r>
    <x v="23"/>
    <x v="0"/>
    <s v="Not treated"/>
    <s v="Rape/sexual assault"/>
    <n v="218624"/>
    <n v="135003"/>
    <n v="302246"/>
    <n v="42665"/>
    <n v="0"/>
    <n v="39.5"/>
    <n v="29.77"/>
    <n v="50.13"/>
    <n v="5.26"/>
    <n v="0"/>
  </r>
  <r>
    <x v="24"/>
    <x v="0"/>
    <s v="Not treated"/>
    <s v="Rape/sexual assault"/>
    <n v="93486"/>
    <n v="50746"/>
    <n v="136226"/>
    <n v="21807"/>
    <n v="0"/>
    <n v="21.4"/>
    <n v="14.55"/>
    <n v="30.29"/>
    <n v="4.0199999999999996"/>
    <n v="0"/>
  </r>
  <r>
    <x v="25"/>
    <x v="0"/>
    <s v="Not treated"/>
    <s v="Rape/sexual assault"/>
    <n v="172063"/>
    <n v="112884"/>
    <n v="231241"/>
    <n v="30194"/>
    <n v="0"/>
    <n v="30.5"/>
    <n v="23.33"/>
    <n v="38.86"/>
    <n v="3.99"/>
    <n v="0"/>
  </r>
  <r>
    <x v="26"/>
    <x v="0"/>
    <s v="Not treated"/>
    <s v="Rape/sexual assault"/>
    <n v="293754"/>
    <n v="208171"/>
    <n v="379336"/>
    <n v="43665"/>
    <n v="0"/>
    <n v="43.6"/>
    <n v="35.35"/>
    <n v="52.15"/>
    <n v="4.33"/>
    <n v="0"/>
  </r>
  <r>
    <x v="27"/>
    <x v="0"/>
    <s v="Not treated"/>
    <s v="Rape/sexual assault"/>
    <n v="203243"/>
    <n v="122977"/>
    <n v="283509"/>
    <n v="40953"/>
    <n v="0"/>
    <n v="22.6"/>
    <n v="16.22"/>
    <n v="30.64"/>
    <n v="3.68"/>
    <n v="0"/>
  </r>
  <r>
    <x v="0"/>
    <x v="1"/>
    <s v="Not treated"/>
    <s v="Rape/sexual assault"/>
    <n v="1680"/>
    <n v="0"/>
    <n v="5929"/>
    <n v="2168"/>
    <n v="1"/>
    <n v="0.5"/>
    <n v="0.04"/>
    <n v="6.17"/>
    <n v="0.67"/>
    <n v="1"/>
  </r>
  <r>
    <x v="1"/>
    <x v="1"/>
    <s v="Not treated"/>
    <s v="Rape/sexual assault"/>
    <n v="0"/>
    <m/>
    <m/>
    <m/>
    <n v="2"/>
    <n v="0"/>
    <m/>
    <m/>
    <m/>
    <n v="2"/>
  </r>
  <r>
    <x v="2"/>
    <x v="1"/>
    <s v="Not treated"/>
    <s v="Rape/sexual assault"/>
    <n v="7109"/>
    <n v="0"/>
    <n v="16541"/>
    <n v="4812"/>
    <n v="1"/>
    <n v="1"/>
    <n v="0.26"/>
    <n v="3.52"/>
    <n v="0.64"/>
    <n v="1"/>
  </r>
  <r>
    <x v="3"/>
    <x v="1"/>
    <s v="Not treated"/>
    <s v="Rape/sexual assault"/>
    <n v="0"/>
    <m/>
    <m/>
    <m/>
    <n v="2"/>
    <n v="0"/>
    <m/>
    <m/>
    <m/>
    <n v="2"/>
  </r>
  <r>
    <x v="4"/>
    <x v="1"/>
    <s v="Not treated"/>
    <s v="Rape/sexual assault"/>
    <n v="5660"/>
    <n v="0"/>
    <n v="14200"/>
    <n v="4357"/>
    <n v="1"/>
    <n v="1.9"/>
    <n v="0.43"/>
    <n v="8.02"/>
    <n v="1.43"/>
    <n v="1"/>
  </r>
  <r>
    <x v="5"/>
    <x v="1"/>
    <s v="Not treated"/>
    <s v="Rape/sexual assault"/>
    <n v="0"/>
    <m/>
    <m/>
    <m/>
    <n v="2"/>
    <n v="0"/>
    <m/>
    <m/>
    <m/>
    <n v="2"/>
  </r>
  <r>
    <x v="6"/>
    <x v="1"/>
    <s v="Not treated"/>
    <s v="Rape/sexual assault"/>
    <n v="0"/>
    <m/>
    <m/>
    <m/>
    <n v="2"/>
    <n v="0"/>
    <m/>
    <m/>
    <m/>
    <n v="2"/>
  </r>
  <r>
    <x v="7"/>
    <x v="1"/>
    <s v="Not treated"/>
    <s v="Rape/sexual assault"/>
    <n v="0"/>
    <m/>
    <m/>
    <m/>
    <n v="2"/>
    <n v="0"/>
    <m/>
    <m/>
    <m/>
    <n v="2"/>
  </r>
  <r>
    <x v="8"/>
    <x v="1"/>
    <s v="Not treated"/>
    <s v="Rape/sexual assault"/>
    <n v="0"/>
    <m/>
    <m/>
    <m/>
    <n v="2"/>
    <n v="0"/>
    <m/>
    <m/>
    <m/>
    <n v="2"/>
  </r>
  <r>
    <x v="9"/>
    <x v="1"/>
    <s v="Not treated"/>
    <s v="Rape/sexual assault"/>
    <n v="0"/>
    <m/>
    <m/>
    <m/>
    <n v="2"/>
    <n v="0"/>
    <m/>
    <m/>
    <m/>
    <n v="2"/>
  </r>
  <r>
    <x v="10"/>
    <x v="1"/>
    <s v="Not treated"/>
    <s v="Rape/sexual assault"/>
    <n v="0"/>
    <m/>
    <m/>
    <m/>
    <n v="2"/>
    <n v="0"/>
    <m/>
    <m/>
    <m/>
    <n v="2"/>
  </r>
  <r>
    <x v="11"/>
    <x v="1"/>
    <s v="Not treated"/>
    <s v="Rape/sexual assault"/>
    <n v="0"/>
    <m/>
    <m/>
    <m/>
    <n v="2"/>
    <n v="0"/>
    <m/>
    <m/>
    <m/>
    <n v="2"/>
  </r>
  <r>
    <x v="12"/>
    <x v="1"/>
    <s v="Not treated"/>
    <s v="Rape/sexual assault"/>
    <n v="0"/>
    <m/>
    <m/>
    <m/>
    <n v="2"/>
    <n v="0"/>
    <m/>
    <m/>
    <m/>
    <n v="2"/>
  </r>
  <r>
    <x v="13"/>
    <x v="1"/>
    <s v="Not treated"/>
    <s v="Rape/sexual assault"/>
    <n v="0"/>
    <m/>
    <m/>
    <m/>
    <n v="2"/>
    <n v="0"/>
    <m/>
    <m/>
    <m/>
    <n v="2"/>
  </r>
  <r>
    <x v="14"/>
    <x v="1"/>
    <s v="Not treated"/>
    <s v="Rape/sexual assault"/>
    <n v="12021"/>
    <n v="0"/>
    <n v="26232"/>
    <n v="7251"/>
    <n v="1"/>
    <n v="2.6"/>
    <n v="0.81"/>
    <n v="7.95"/>
    <n v="1.52"/>
    <n v="1"/>
  </r>
  <r>
    <x v="15"/>
    <x v="1"/>
    <s v="Not treated"/>
    <s v="Rape/sexual assault"/>
    <n v="0"/>
    <m/>
    <m/>
    <m/>
    <n v="2"/>
    <n v="0"/>
    <m/>
    <m/>
    <m/>
    <n v="2"/>
  </r>
  <r>
    <x v="16"/>
    <x v="1"/>
    <s v="Not treated"/>
    <s v="Rape/sexual assault"/>
    <n v="0"/>
    <m/>
    <m/>
    <m/>
    <n v="2"/>
    <n v="0"/>
    <m/>
    <m/>
    <m/>
    <n v="2"/>
  </r>
  <r>
    <x v="17"/>
    <x v="1"/>
    <s v="Not treated"/>
    <s v="Rape/sexual assault"/>
    <n v="5856"/>
    <n v="0"/>
    <n v="14765"/>
    <n v="4545"/>
    <n v="1"/>
    <n v="1.8"/>
    <n v="0.4"/>
    <n v="7.68"/>
    <n v="1.36"/>
    <n v="1"/>
  </r>
  <r>
    <x v="18"/>
    <x v="1"/>
    <s v="Not treated"/>
    <s v="Rape/sexual assault"/>
    <n v="3963"/>
    <n v="0"/>
    <n v="10471"/>
    <n v="3321"/>
    <n v="1"/>
    <n v="1.1000000000000001"/>
    <n v="0.23"/>
    <n v="5.5"/>
    <n v="0.93"/>
    <n v="1"/>
  </r>
  <r>
    <x v="19"/>
    <x v="1"/>
    <s v="Not treated"/>
    <s v="Rape/sexual assault"/>
    <n v="3060"/>
    <n v="0"/>
    <n v="9294"/>
    <n v="3180"/>
    <n v="1"/>
    <n v="0.6"/>
    <n v="0.08"/>
    <n v="4.7"/>
    <n v="0.66"/>
    <n v="1"/>
  </r>
  <r>
    <x v="20"/>
    <x v="1"/>
    <s v="Not treated"/>
    <s v="Rape/sexual assault"/>
    <n v="4295"/>
    <n v="0"/>
    <n v="11295"/>
    <n v="3571"/>
    <n v="1"/>
    <n v="1.2"/>
    <n v="0.23"/>
    <n v="5.64"/>
    <n v="0.96"/>
    <n v="1"/>
  </r>
  <r>
    <x v="21"/>
    <x v="1"/>
    <s v="Not treated"/>
    <s v="Rape/sexual assault"/>
    <n v="2577"/>
    <n v="0"/>
    <n v="8446"/>
    <n v="2994"/>
    <n v="1"/>
    <n v="0.4"/>
    <n v="0.05"/>
    <n v="4.07"/>
    <n v="0.5"/>
    <n v="2"/>
  </r>
  <r>
    <x v="22"/>
    <x v="1"/>
    <s v="Not treated"/>
    <s v="Rape/sexual assault"/>
    <n v="17987"/>
    <n v="3249"/>
    <n v="32724"/>
    <n v="7519"/>
    <n v="1"/>
    <n v="4.5999999999999996"/>
    <n v="2.11"/>
    <n v="9.7200000000000006"/>
    <n v="1.8"/>
    <n v="1"/>
  </r>
  <r>
    <x v="23"/>
    <x v="1"/>
    <s v="Not treated"/>
    <s v="Rape/sexual assault"/>
    <n v="2048"/>
    <n v="0"/>
    <n v="7376"/>
    <n v="2718"/>
    <n v="1"/>
    <n v="0.4"/>
    <n v="0.03"/>
    <n v="4.74"/>
    <n v="0.49"/>
    <n v="2"/>
  </r>
  <r>
    <x v="24"/>
    <x v="1"/>
    <s v="Not treated"/>
    <s v="Rape/sexual assault"/>
    <n v="6994"/>
    <n v="0"/>
    <n v="15912"/>
    <n v="4550"/>
    <n v="1"/>
    <n v="1.6"/>
    <n v="0.46"/>
    <n v="5.45"/>
    <n v="1.02"/>
    <n v="1"/>
  </r>
  <r>
    <x v="25"/>
    <x v="1"/>
    <s v="Not treated"/>
    <s v="Rape/sexual assault"/>
    <n v="1595"/>
    <n v="0"/>
    <n v="5432"/>
    <n v="1958"/>
    <n v="1"/>
    <n v="0.3"/>
    <n v="0.03"/>
    <n v="3.04"/>
    <n v="0.35"/>
    <n v="2"/>
  </r>
  <r>
    <x v="26"/>
    <x v="1"/>
    <s v="Not treated"/>
    <s v="Rape/sexual assault"/>
    <n v="4631"/>
    <n v="0"/>
    <n v="12309"/>
    <n v="3917"/>
    <n v="1"/>
    <n v="0.7"/>
    <n v="0.13"/>
    <n v="3.49"/>
    <n v="0.57999999999999996"/>
    <n v="1"/>
  </r>
  <r>
    <x v="27"/>
    <x v="1"/>
    <s v="Not treated"/>
    <s v="Rape/sexual assault"/>
    <n v="44438"/>
    <n v="12476"/>
    <n v="76401"/>
    <n v="16308"/>
    <n v="1"/>
    <n v="4.9000000000000004"/>
    <n v="2.48"/>
    <n v="9.6199999999999992"/>
    <n v="1.72"/>
    <n v="1"/>
  </r>
  <r>
    <x v="0"/>
    <x v="2"/>
    <s v="Not treated"/>
    <s v="Rape/sexual assault"/>
    <n v="1391"/>
    <n v="0"/>
    <n v="5229"/>
    <n v="1958"/>
    <n v="1"/>
    <n v="0.4"/>
    <n v="0.03"/>
    <n v="6.41"/>
    <n v="0.61"/>
    <n v="2"/>
  </r>
  <r>
    <x v="1"/>
    <x v="2"/>
    <s v="Not treated"/>
    <s v="Rape/sexual assault"/>
    <n v="2461"/>
    <n v="0"/>
    <n v="8117"/>
    <n v="2886"/>
    <n v="1"/>
    <n v="0.5"/>
    <n v="0.05"/>
    <n v="5.07"/>
    <n v="0.62"/>
    <n v="1"/>
  </r>
  <r>
    <x v="2"/>
    <x v="2"/>
    <s v="Not treated"/>
    <s v="Rape/sexual assault"/>
    <n v="19519"/>
    <n v="2508"/>
    <n v="36531"/>
    <n v="8680"/>
    <n v="1"/>
    <n v="2.7"/>
    <n v="1.1399999999999999"/>
    <n v="6.06"/>
    <n v="1.1299999999999999"/>
    <n v="1"/>
  </r>
  <r>
    <x v="3"/>
    <x v="2"/>
    <s v="Not treated"/>
    <s v="Rape/sexual assault"/>
    <n v="1114"/>
    <n v="0"/>
    <n v="4828"/>
    <n v="1895"/>
    <n v="1"/>
    <n v="0.3"/>
    <n v="0.01"/>
    <n v="7.35"/>
    <n v="0.48"/>
    <n v="2"/>
  </r>
  <r>
    <x v="4"/>
    <x v="2"/>
    <s v="Not treated"/>
    <s v="Rape/sexual assault"/>
    <n v="2220"/>
    <n v="0"/>
    <n v="7372"/>
    <n v="2629"/>
    <n v="1"/>
    <n v="0.7"/>
    <n v="7.0000000000000007E-2"/>
    <n v="7.07"/>
    <n v="0.87"/>
    <n v="1"/>
  </r>
  <r>
    <x v="5"/>
    <x v="2"/>
    <s v="Not treated"/>
    <s v="Rape/sexual assault"/>
    <n v="6110"/>
    <n v="0"/>
    <n v="16627"/>
    <n v="5366"/>
    <n v="1"/>
    <n v="1.4"/>
    <n v="0.26"/>
    <n v="7.38"/>
    <n v="1.22"/>
    <n v="1"/>
  </r>
  <r>
    <x v="6"/>
    <x v="2"/>
    <s v="Not treated"/>
    <s v="Rape/sexual assault"/>
    <n v="0"/>
    <m/>
    <m/>
    <m/>
    <n v="2"/>
    <n v="0"/>
    <m/>
    <m/>
    <m/>
    <n v="2"/>
  </r>
  <r>
    <x v="7"/>
    <x v="2"/>
    <s v="Not treated"/>
    <s v="Rape/sexual assault"/>
    <n v="6035"/>
    <n v="0"/>
    <n v="14853"/>
    <n v="4499"/>
    <n v="1"/>
    <n v="2"/>
    <n v="0.48"/>
    <n v="7.96"/>
    <n v="1.45"/>
    <n v="1"/>
  </r>
  <r>
    <x v="8"/>
    <x v="2"/>
    <s v="Not treated"/>
    <s v="Rape/sexual assault"/>
    <n v="6374"/>
    <n v="0"/>
    <n v="16953"/>
    <n v="5397"/>
    <n v="1"/>
    <n v="1.8"/>
    <n v="0.35"/>
    <n v="8.9700000000000006"/>
    <n v="1.53"/>
    <n v="1"/>
  </r>
  <r>
    <x v="9"/>
    <x v="2"/>
    <s v="Not treated"/>
    <s v="Rape/sexual assault"/>
    <n v="0"/>
    <m/>
    <m/>
    <m/>
    <n v="2"/>
    <n v="0"/>
    <m/>
    <m/>
    <m/>
    <n v="2"/>
  </r>
  <r>
    <x v="10"/>
    <x v="2"/>
    <s v="Not treated"/>
    <s v="Rape/sexual assault"/>
    <n v="2895"/>
    <n v="0"/>
    <n v="8561"/>
    <n v="2891"/>
    <n v="1"/>
    <n v="1.1000000000000001"/>
    <n v="0.16"/>
    <n v="7.04"/>
    <n v="1.05"/>
    <n v="1"/>
  </r>
  <r>
    <x v="11"/>
    <x v="2"/>
    <s v="Not treated"/>
    <s v="Rape/sexual assault"/>
    <n v="0"/>
    <m/>
    <m/>
    <m/>
    <n v="2"/>
    <n v="0"/>
    <m/>
    <m/>
    <m/>
    <n v="2"/>
  </r>
  <r>
    <x v="12"/>
    <x v="2"/>
    <s v="Not treated"/>
    <s v="Rape/sexual assault"/>
    <n v="0"/>
    <m/>
    <m/>
    <m/>
    <n v="2"/>
    <n v="0"/>
    <m/>
    <m/>
    <m/>
    <n v="2"/>
  </r>
  <r>
    <x v="13"/>
    <x v="2"/>
    <s v="Not treated"/>
    <s v="Rape/sexual assault"/>
    <n v="3276"/>
    <n v="0"/>
    <n v="7117"/>
    <n v="1960"/>
    <n v="1"/>
    <n v="1.3"/>
    <n v="0.43"/>
    <n v="3.99"/>
    <n v="0.75"/>
    <n v="1"/>
  </r>
  <r>
    <x v="14"/>
    <x v="2"/>
    <s v="Not treated"/>
    <s v="Rape/sexual assault"/>
    <n v="5190"/>
    <n v="0"/>
    <n v="14097"/>
    <n v="4544"/>
    <n v="1"/>
    <n v="1.1000000000000001"/>
    <n v="0.2"/>
    <n v="5.89"/>
    <n v="0.97"/>
    <n v="1"/>
  </r>
  <r>
    <x v="15"/>
    <x v="2"/>
    <s v="Not treated"/>
    <s v="Rape/sexual assault"/>
    <n v="0"/>
    <m/>
    <m/>
    <m/>
    <n v="2"/>
    <n v="0"/>
    <m/>
    <m/>
    <m/>
    <n v="2"/>
  </r>
  <r>
    <x v="16"/>
    <x v="2"/>
    <s v="Not treated"/>
    <s v="Rape/sexual assault"/>
    <n v="0"/>
    <m/>
    <m/>
    <m/>
    <n v="2"/>
    <n v="0"/>
    <m/>
    <m/>
    <m/>
    <n v="2"/>
  </r>
  <r>
    <x v="17"/>
    <x v="2"/>
    <s v="Not treated"/>
    <s v="Rape/sexual assault"/>
    <n v="2601"/>
    <n v="0"/>
    <n v="8270"/>
    <n v="2893"/>
    <n v="1"/>
    <n v="0.8"/>
    <n v="0.09"/>
    <n v="6.6"/>
    <n v="0.88"/>
    <n v="1"/>
  </r>
  <r>
    <x v="18"/>
    <x v="2"/>
    <s v="Not treated"/>
    <s v="Rape/sexual assault"/>
    <n v="0"/>
    <m/>
    <m/>
    <m/>
    <n v="2"/>
    <n v="0"/>
    <m/>
    <m/>
    <m/>
    <n v="2"/>
  </r>
  <r>
    <x v="19"/>
    <x v="2"/>
    <s v="Not treated"/>
    <s v="Rape/sexual assault"/>
    <n v="2600"/>
    <n v="0"/>
    <n v="8308"/>
    <n v="2913"/>
    <n v="1"/>
    <n v="0.5"/>
    <n v="0.06"/>
    <n v="4.68"/>
    <n v="0.61"/>
    <n v="1"/>
  </r>
  <r>
    <x v="20"/>
    <x v="2"/>
    <s v="Not treated"/>
    <s v="Rape/sexual assault"/>
    <n v="3019"/>
    <n v="0"/>
    <n v="8754"/>
    <n v="2926"/>
    <n v="1"/>
    <n v="0.8"/>
    <n v="0.13"/>
    <n v="5.2"/>
    <n v="0.79"/>
    <n v="1"/>
  </r>
  <r>
    <x v="21"/>
    <x v="2"/>
    <s v="Not treated"/>
    <s v="Rape/sexual assault"/>
    <n v="0"/>
    <m/>
    <m/>
    <m/>
    <n v="2"/>
    <n v="0"/>
    <m/>
    <m/>
    <m/>
    <n v="2"/>
  </r>
  <r>
    <x v="22"/>
    <x v="2"/>
    <s v="Not treated"/>
    <s v="Rape/sexual assault"/>
    <n v="4994"/>
    <n v="0"/>
    <n v="11799"/>
    <n v="3472"/>
    <n v="1"/>
    <n v="1.3"/>
    <n v="0.33"/>
    <n v="4.75"/>
    <n v="0.87"/>
    <n v="1"/>
  </r>
  <r>
    <x v="23"/>
    <x v="2"/>
    <s v="Not treated"/>
    <s v="Rape/sexual assault"/>
    <n v="2548"/>
    <n v="0"/>
    <n v="8540"/>
    <n v="3057"/>
    <n v="1"/>
    <n v="0.5"/>
    <n v="0.04"/>
    <n v="4.6100000000000003"/>
    <n v="0.55000000000000004"/>
    <n v="2"/>
  </r>
  <r>
    <x v="24"/>
    <x v="2"/>
    <s v="Not treated"/>
    <s v="Rape/sexual assault"/>
    <n v="2752"/>
    <n v="0"/>
    <n v="8051"/>
    <n v="2704"/>
    <n v="1"/>
    <n v="0.6"/>
    <n v="0.09"/>
    <n v="4.1399999999999997"/>
    <n v="0.61"/>
    <n v="1"/>
  </r>
  <r>
    <x v="25"/>
    <x v="2"/>
    <s v="Not treated"/>
    <s v="Rape/sexual assault"/>
    <n v="8597"/>
    <n v="0"/>
    <n v="18248"/>
    <n v="4924"/>
    <n v="1"/>
    <n v="1.5"/>
    <n v="0.51"/>
    <n v="4.5199999999999996"/>
    <n v="0.86"/>
    <n v="1"/>
  </r>
  <r>
    <x v="26"/>
    <x v="2"/>
    <s v="Not treated"/>
    <s v="Rape/sexual assault"/>
    <n v="7300"/>
    <n v="0"/>
    <n v="17113"/>
    <n v="5007"/>
    <n v="1"/>
    <n v="1.1000000000000001"/>
    <n v="0.28999999999999998"/>
    <n v="4.0199999999999996"/>
    <n v="0.73"/>
    <n v="1"/>
  </r>
  <r>
    <x v="27"/>
    <x v="2"/>
    <s v="Not treated"/>
    <s v="Rape/sexual assault"/>
    <n v="24422"/>
    <n v="1795"/>
    <n v="47049"/>
    <n v="11545"/>
    <n v="1"/>
    <n v="2.7"/>
    <n v="1.1000000000000001"/>
    <n v="6.56"/>
    <n v="1.24"/>
    <n v="1"/>
  </r>
  <r>
    <x v="0"/>
    <x v="3"/>
    <s v="Not treated"/>
    <s v="Rape/sexual assault"/>
    <n v="15620"/>
    <n v="652"/>
    <n v="30588"/>
    <n v="7637"/>
    <n v="1"/>
    <n v="4.9000000000000004"/>
    <n v="1.95"/>
    <n v="11.72"/>
    <n v="2.25"/>
    <n v="1"/>
  </r>
  <r>
    <x v="1"/>
    <x v="3"/>
    <s v="Not treated"/>
    <s v="Rape/sexual assault"/>
    <n v="6318"/>
    <n v="0"/>
    <n v="15768"/>
    <n v="4822"/>
    <n v="1"/>
    <n v="1.4"/>
    <n v="0.31"/>
    <n v="5.83"/>
    <n v="1.03"/>
    <n v="1"/>
  </r>
  <r>
    <x v="2"/>
    <x v="3"/>
    <s v="Not treated"/>
    <s v="Rape/sexual assault"/>
    <n v="5296"/>
    <n v="0"/>
    <n v="13279"/>
    <n v="4073"/>
    <n v="1"/>
    <n v="0.7"/>
    <n v="0.16"/>
    <n v="3.15"/>
    <n v="0.55000000000000004"/>
    <n v="1"/>
  </r>
  <r>
    <x v="3"/>
    <x v="3"/>
    <s v="Not treated"/>
    <s v="Rape/sexual assault"/>
    <n v="5872"/>
    <n v="0"/>
    <n v="14855"/>
    <n v="4583"/>
    <n v="1"/>
    <n v="1.5"/>
    <n v="0.33"/>
    <n v="6.51"/>
    <n v="1.1399999999999999"/>
    <n v="1"/>
  </r>
  <r>
    <x v="4"/>
    <x v="3"/>
    <s v="Not treated"/>
    <s v="Rape/sexual assault"/>
    <n v="3735"/>
    <n v="0"/>
    <n v="10546"/>
    <n v="3475"/>
    <n v="1"/>
    <n v="1.3"/>
    <n v="0.2"/>
    <n v="7.26"/>
    <n v="1.1499999999999999"/>
    <n v="1"/>
  </r>
  <r>
    <x v="5"/>
    <x v="3"/>
    <s v="Not treated"/>
    <s v="Rape/sexual assault"/>
    <n v="0"/>
    <m/>
    <m/>
    <m/>
    <n v="2"/>
    <n v="0"/>
    <m/>
    <m/>
    <m/>
    <n v="2"/>
  </r>
  <r>
    <x v="6"/>
    <x v="3"/>
    <s v="Not treated"/>
    <s v="Rape/sexual assault"/>
    <n v="1489"/>
    <n v="0"/>
    <n v="6096"/>
    <n v="2351"/>
    <n v="1"/>
    <n v="0.5"/>
    <n v="0.02"/>
    <n v="10.36"/>
    <n v="0.82"/>
    <n v="1"/>
  </r>
  <r>
    <x v="7"/>
    <x v="3"/>
    <s v="Not treated"/>
    <s v="Rape/sexual assault"/>
    <n v="0"/>
    <m/>
    <m/>
    <m/>
    <n v="2"/>
    <n v="0"/>
    <m/>
    <m/>
    <m/>
    <n v="2"/>
  </r>
  <r>
    <x v="8"/>
    <x v="3"/>
    <s v="Not treated"/>
    <s v="Rape/sexual assault"/>
    <n v="0"/>
    <m/>
    <m/>
    <m/>
    <n v="2"/>
    <n v="0"/>
    <m/>
    <m/>
    <m/>
    <n v="2"/>
  </r>
  <r>
    <x v="9"/>
    <x v="3"/>
    <s v="Not treated"/>
    <s v="Rape/sexual assault"/>
    <n v="2891"/>
    <n v="0"/>
    <n v="8665"/>
    <n v="2946"/>
    <n v="1"/>
    <n v="1.2"/>
    <n v="0.16"/>
    <n v="8.0299999999999994"/>
    <n v="1.19"/>
    <n v="1"/>
  </r>
  <r>
    <x v="10"/>
    <x v="3"/>
    <s v="Not treated"/>
    <s v="Rape/sexual assault"/>
    <n v="0"/>
    <m/>
    <m/>
    <m/>
    <n v="2"/>
    <n v="0"/>
    <m/>
    <m/>
    <m/>
    <n v="2"/>
  </r>
  <r>
    <x v="11"/>
    <x v="3"/>
    <s v="Not treated"/>
    <s v="Rape/sexual assault"/>
    <n v="0"/>
    <m/>
    <m/>
    <m/>
    <n v="2"/>
    <n v="0"/>
    <m/>
    <m/>
    <m/>
    <n v="2"/>
  </r>
  <r>
    <x v="12"/>
    <x v="3"/>
    <s v="Not treated"/>
    <s v="Rape/sexual assault"/>
    <n v="0"/>
    <m/>
    <m/>
    <m/>
    <n v="2"/>
    <n v="0"/>
    <m/>
    <m/>
    <m/>
    <n v="2"/>
  </r>
  <r>
    <x v="13"/>
    <x v="3"/>
    <s v="Not treated"/>
    <s v="Rape/sexual assault"/>
    <n v="0"/>
    <m/>
    <m/>
    <m/>
    <n v="2"/>
    <n v="0"/>
    <m/>
    <m/>
    <m/>
    <n v="2"/>
  </r>
  <r>
    <x v="14"/>
    <x v="3"/>
    <s v="Not treated"/>
    <s v="Rape/sexual assault"/>
    <n v="0"/>
    <m/>
    <m/>
    <m/>
    <n v="2"/>
    <n v="0"/>
    <m/>
    <m/>
    <m/>
    <n v="2"/>
  </r>
  <r>
    <x v="15"/>
    <x v="3"/>
    <s v="Not treated"/>
    <s v="Rape/sexual assault"/>
    <n v="0"/>
    <m/>
    <m/>
    <m/>
    <n v="2"/>
    <n v="0"/>
    <m/>
    <m/>
    <m/>
    <n v="2"/>
  </r>
  <r>
    <x v="16"/>
    <x v="3"/>
    <s v="Not treated"/>
    <s v="Rape/sexual assault"/>
    <n v="0"/>
    <m/>
    <m/>
    <m/>
    <n v="2"/>
    <n v="0"/>
    <m/>
    <m/>
    <m/>
    <n v="2"/>
  </r>
  <r>
    <x v="17"/>
    <x v="3"/>
    <s v="Not treated"/>
    <s v="Rape/sexual assault"/>
    <n v="0"/>
    <m/>
    <m/>
    <m/>
    <n v="2"/>
    <n v="0"/>
    <m/>
    <m/>
    <m/>
    <n v="2"/>
  </r>
  <r>
    <x v="18"/>
    <x v="3"/>
    <s v="Not treated"/>
    <s v="Rape/sexual assault"/>
    <n v="0"/>
    <m/>
    <m/>
    <m/>
    <n v="2"/>
    <n v="0"/>
    <m/>
    <m/>
    <m/>
    <n v="2"/>
  </r>
  <r>
    <x v="19"/>
    <x v="3"/>
    <s v="Not treated"/>
    <s v="Rape/sexual assault"/>
    <n v="0"/>
    <m/>
    <m/>
    <m/>
    <n v="2"/>
    <n v="0"/>
    <m/>
    <m/>
    <m/>
    <n v="2"/>
  </r>
  <r>
    <x v="20"/>
    <x v="3"/>
    <s v="Not treated"/>
    <s v="Rape/sexual assault"/>
    <n v="0"/>
    <m/>
    <m/>
    <m/>
    <n v="2"/>
    <n v="0"/>
    <m/>
    <m/>
    <m/>
    <n v="2"/>
  </r>
  <r>
    <x v="21"/>
    <x v="3"/>
    <s v="Not treated"/>
    <s v="Rape/sexual assault"/>
    <n v="5193"/>
    <n v="0"/>
    <n v="13819"/>
    <n v="4401"/>
    <n v="1"/>
    <n v="0.9"/>
    <n v="0.17"/>
    <n v="4.42"/>
    <n v="0.73"/>
    <n v="1"/>
  </r>
  <r>
    <x v="22"/>
    <x v="3"/>
    <s v="Not treated"/>
    <s v="Rape/sexual assault"/>
    <n v="0"/>
    <m/>
    <m/>
    <m/>
    <n v="2"/>
    <n v="0"/>
    <m/>
    <m/>
    <m/>
    <n v="2"/>
  </r>
  <r>
    <x v="23"/>
    <x v="3"/>
    <s v="Not treated"/>
    <s v="Rape/sexual assault"/>
    <n v="7098"/>
    <n v="0"/>
    <n v="17615"/>
    <n v="5366"/>
    <n v="1"/>
    <n v="1.3"/>
    <n v="0.3"/>
    <n v="5.37"/>
    <n v="0.95"/>
    <n v="1"/>
  </r>
  <r>
    <x v="24"/>
    <x v="3"/>
    <s v="Not treated"/>
    <s v="Rape/sexual assault"/>
    <n v="2752"/>
    <n v="0"/>
    <n v="8051"/>
    <n v="2704"/>
    <n v="1"/>
    <n v="0.6"/>
    <n v="0.09"/>
    <n v="4.1399999999999997"/>
    <n v="0.61"/>
    <n v="1"/>
  </r>
  <r>
    <x v="25"/>
    <x v="3"/>
    <s v="Not treated"/>
    <s v="Rape/sexual assault"/>
    <n v="4552"/>
    <n v="0"/>
    <n v="11321"/>
    <n v="3454"/>
    <n v="1"/>
    <n v="0.8"/>
    <n v="0.18"/>
    <n v="3.46"/>
    <n v="0.61"/>
    <n v="1"/>
  </r>
  <r>
    <x v="26"/>
    <x v="3"/>
    <s v="Not treated"/>
    <s v="Rape/sexual assault"/>
    <n v="15016"/>
    <n v="425"/>
    <n v="29606"/>
    <n v="7444"/>
    <n v="1"/>
    <n v="2.2000000000000002"/>
    <n v="0.86"/>
    <n v="5.66"/>
    <n v="1.08"/>
    <n v="1"/>
  </r>
  <r>
    <x v="27"/>
    <x v="3"/>
    <s v="Not treated"/>
    <s v="Rape/sexual assault"/>
    <n v="0"/>
    <m/>
    <m/>
    <m/>
    <n v="2"/>
    <n v="0"/>
    <m/>
    <m/>
    <m/>
    <n v="2"/>
  </r>
  <r>
    <x v="0"/>
    <x v="4"/>
    <s v="Not treated"/>
    <s v="Rape/sexual assault"/>
    <n v="2696"/>
    <n v="0"/>
    <n v="8196"/>
    <n v="2806"/>
    <n v="1"/>
    <n v="0.8"/>
    <n v="0.11"/>
    <n v="6.09"/>
    <n v="0.87"/>
    <n v="1"/>
  </r>
  <r>
    <x v="1"/>
    <x v="4"/>
    <s v="Not treated"/>
    <s v="Rape/sexual assault"/>
    <n v="0"/>
    <m/>
    <m/>
    <m/>
    <n v="2"/>
    <n v="0"/>
    <m/>
    <m/>
    <m/>
    <n v="2"/>
  </r>
  <r>
    <x v="2"/>
    <x v="4"/>
    <s v="Not treated"/>
    <s v="Rape/sexual assault"/>
    <n v="0"/>
    <m/>
    <m/>
    <m/>
    <n v="2"/>
    <n v="0"/>
    <m/>
    <m/>
    <m/>
    <n v="2"/>
  </r>
  <r>
    <x v="3"/>
    <x v="4"/>
    <s v="Not treated"/>
    <s v="Rape/sexual assault"/>
    <n v="0"/>
    <m/>
    <m/>
    <m/>
    <n v="2"/>
    <n v="0"/>
    <m/>
    <m/>
    <m/>
    <n v="2"/>
  </r>
  <r>
    <x v="4"/>
    <x v="4"/>
    <s v="Not treated"/>
    <s v="Rape/sexual assault"/>
    <n v="3496"/>
    <n v="0"/>
    <n v="10069"/>
    <n v="3353"/>
    <n v="1"/>
    <n v="1.2"/>
    <n v="0.18"/>
    <n v="7.19"/>
    <n v="1.1100000000000001"/>
    <n v="1"/>
  </r>
  <r>
    <x v="5"/>
    <x v="4"/>
    <s v="Not treated"/>
    <s v="Rape/sexual assault"/>
    <n v="0"/>
    <m/>
    <m/>
    <m/>
    <n v="2"/>
    <n v="0"/>
    <m/>
    <m/>
    <m/>
    <n v="2"/>
  </r>
  <r>
    <x v="6"/>
    <x v="4"/>
    <s v="Not treated"/>
    <s v="Rape/sexual assault"/>
    <n v="0"/>
    <m/>
    <m/>
    <m/>
    <n v="2"/>
    <n v="0"/>
    <m/>
    <m/>
    <m/>
    <n v="2"/>
  </r>
  <r>
    <x v="7"/>
    <x v="4"/>
    <s v="Not treated"/>
    <s v="Rape/sexual assault"/>
    <n v="0"/>
    <m/>
    <m/>
    <m/>
    <n v="2"/>
    <n v="0"/>
    <m/>
    <m/>
    <m/>
    <n v="2"/>
  </r>
  <r>
    <x v="8"/>
    <x v="4"/>
    <s v="Not treated"/>
    <s v="Rape/sexual assault"/>
    <n v="0"/>
    <m/>
    <m/>
    <m/>
    <n v="2"/>
    <n v="0"/>
    <m/>
    <m/>
    <m/>
    <n v="2"/>
  </r>
  <r>
    <x v="9"/>
    <x v="4"/>
    <s v="Not treated"/>
    <s v="Rape/sexual assault"/>
    <n v="0"/>
    <m/>
    <m/>
    <m/>
    <n v="2"/>
    <n v="0"/>
    <m/>
    <m/>
    <m/>
    <n v="2"/>
  </r>
  <r>
    <x v="10"/>
    <x v="4"/>
    <s v="Not treated"/>
    <s v="Rape/sexual assault"/>
    <n v="0"/>
    <m/>
    <m/>
    <m/>
    <n v="2"/>
    <n v="0"/>
    <m/>
    <m/>
    <m/>
    <n v="2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0"/>
    <m/>
    <m/>
    <m/>
    <n v="2"/>
    <n v="0"/>
    <m/>
    <m/>
    <m/>
    <n v="2"/>
  </r>
  <r>
    <x v="13"/>
    <x v="4"/>
    <s v="Not treated"/>
    <s v="Rape/sexual assault"/>
    <n v="0"/>
    <m/>
    <m/>
    <m/>
    <n v="2"/>
    <n v="0"/>
    <m/>
    <m/>
    <m/>
    <n v="2"/>
  </r>
  <r>
    <x v="14"/>
    <x v="4"/>
    <s v="Not treated"/>
    <s v="Rape/sexual assault"/>
    <n v="0"/>
    <m/>
    <m/>
    <m/>
    <n v="2"/>
    <n v="0"/>
    <m/>
    <m/>
    <m/>
    <n v="2"/>
  </r>
  <r>
    <x v="15"/>
    <x v="4"/>
    <s v="Not treated"/>
    <s v="Rape/sexual assault"/>
    <n v="0"/>
    <m/>
    <m/>
    <m/>
    <n v="2"/>
    <n v="0"/>
    <m/>
    <m/>
    <m/>
    <n v="2"/>
  </r>
  <r>
    <x v="16"/>
    <x v="4"/>
    <s v="Not treated"/>
    <s v="Rape/sexual assault"/>
    <n v="0"/>
    <m/>
    <m/>
    <m/>
    <n v="2"/>
    <n v="0"/>
    <m/>
    <m/>
    <m/>
    <n v="2"/>
  </r>
  <r>
    <x v="17"/>
    <x v="4"/>
    <s v="Not treated"/>
    <s v="Rape/sexual assault"/>
    <n v="0"/>
    <m/>
    <m/>
    <m/>
    <n v="2"/>
    <n v="0"/>
    <m/>
    <m/>
    <m/>
    <n v="2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0"/>
    <m/>
    <m/>
    <m/>
    <n v="2"/>
    <n v="0"/>
    <m/>
    <m/>
    <m/>
    <n v="2"/>
  </r>
  <r>
    <x v="20"/>
    <x v="4"/>
    <s v="Not treated"/>
    <s v="Rape/sexual assault"/>
    <n v="0"/>
    <m/>
    <m/>
    <m/>
    <n v="2"/>
    <n v="0"/>
    <m/>
    <m/>
    <m/>
    <n v="2"/>
  </r>
  <r>
    <x v="21"/>
    <x v="4"/>
    <s v="Not treated"/>
    <s v="Rape/sexual assault"/>
    <n v="0"/>
    <m/>
    <m/>
    <m/>
    <n v="2"/>
    <n v="0"/>
    <m/>
    <m/>
    <m/>
    <n v="2"/>
  </r>
  <r>
    <x v="22"/>
    <x v="4"/>
    <s v="Not treated"/>
    <s v="Rape/sexual assault"/>
    <n v="0"/>
    <m/>
    <m/>
    <m/>
    <n v="2"/>
    <n v="0"/>
    <m/>
    <m/>
    <m/>
    <n v="2"/>
  </r>
  <r>
    <x v="23"/>
    <x v="4"/>
    <s v="Not treated"/>
    <s v="Rape/sexual assault"/>
    <n v="0"/>
    <m/>
    <m/>
    <m/>
    <n v="2"/>
    <n v="0"/>
    <m/>
    <m/>
    <m/>
    <n v="2"/>
  </r>
  <r>
    <x v="24"/>
    <x v="4"/>
    <s v="Not treated"/>
    <s v="Rape/sexual assault"/>
    <n v="0"/>
    <m/>
    <m/>
    <m/>
    <n v="2"/>
    <n v="0"/>
    <m/>
    <m/>
    <m/>
    <n v="2"/>
  </r>
  <r>
    <x v="25"/>
    <x v="4"/>
    <s v="Not treated"/>
    <s v="Rape/sexual assault"/>
    <n v="0"/>
    <m/>
    <m/>
    <m/>
    <n v="2"/>
    <n v="0"/>
    <m/>
    <m/>
    <m/>
    <n v="2"/>
  </r>
  <r>
    <x v="26"/>
    <x v="4"/>
    <s v="Not treated"/>
    <s v="Rape/sexual assault"/>
    <n v="0"/>
    <m/>
    <m/>
    <m/>
    <n v="2"/>
    <n v="0"/>
    <m/>
    <m/>
    <m/>
    <n v="2"/>
  </r>
  <r>
    <x v="27"/>
    <x v="4"/>
    <s v="Not treated"/>
    <s v="Rape/sexual assault"/>
    <n v="0"/>
    <m/>
    <m/>
    <m/>
    <n v="2"/>
    <n v="0"/>
    <m/>
    <m/>
    <m/>
    <n v="2"/>
  </r>
  <r>
    <x v="0"/>
    <x v="5"/>
    <s v="Not treated"/>
    <s v="Rape/sexual assault"/>
    <n v="1011"/>
    <n v="0"/>
    <n v="4246"/>
    <n v="1651"/>
    <n v="1"/>
    <n v="0.3"/>
    <n v="0.01"/>
    <n v="7.18"/>
    <n v="0.51"/>
    <n v="2"/>
  </r>
  <r>
    <x v="1"/>
    <x v="5"/>
    <s v="Not treated"/>
    <s v="Rape/sexual assault"/>
    <n v="9044"/>
    <n v="0"/>
    <n v="20584"/>
    <n v="5888"/>
    <n v="1"/>
    <n v="2"/>
    <n v="0.56000000000000005"/>
    <n v="6.67"/>
    <n v="1.25"/>
    <n v="1"/>
  </r>
  <r>
    <x v="2"/>
    <x v="5"/>
    <s v="Not treated"/>
    <s v="Rape/sexual assault"/>
    <n v="7445"/>
    <n v="0"/>
    <n v="17129"/>
    <n v="4941"/>
    <n v="1"/>
    <n v="1"/>
    <n v="0.28000000000000003"/>
    <n v="3.59"/>
    <n v="0.66"/>
    <n v="1"/>
  </r>
  <r>
    <x v="3"/>
    <x v="5"/>
    <s v="Not treated"/>
    <s v="Rape/sexual assault"/>
    <n v="3241"/>
    <n v="0"/>
    <n v="9762"/>
    <n v="3327"/>
    <n v="1"/>
    <n v="0.8"/>
    <n v="0.11"/>
    <n v="5.83"/>
    <n v="0.84"/>
    <n v="1"/>
  </r>
  <r>
    <x v="4"/>
    <x v="5"/>
    <s v="Not treated"/>
    <s v="Rape/sexual assault"/>
    <n v="9103"/>
    <n v="0"/>
    <n v="20208"/>
    <n v="5666"/>
    <n v="1"/>
    <n v="3.1"/>
    <n v="0.92"/>
    <n v="9.61"/>
    <n v="1.84"/>
    <n v="1"/>
  </r>
  <r>
    <x v="5"/>
    <x v="5"/>
    <s v="Not treated"/>
    <s v="Rape/sexual assault"/>
    <n v="2966"/>
    <n v="0"/>
    <n v="10048"/>
    <n v="3613"/>
    <n v="1"/>
    <n v="0.7"/>
    <n v="0.06"/>
    <n v="6.96"/>
    <n v="0.83"/>
    <n v="1"/>
  </r>
  <r>
    <x v="6"/>
    <x v="5"/>
    <s v="Not treated"/>
    <s v="Rape/sexual assault"/>
    <n v="0"/>
    <m/>
    <m/>
    <m/>
    <n v="2"/>
    <n v="0"/>
    <m/>
    <m/>
    <m/>
    <n v="2"/>
  </r>
  <r>
    <x v="7"/>
    <x v="5"/>
    <s v="Not treated"/>
    <s v="Rape/sexual assault"/>
    <n v="4463"/>
    <n v="0"/>
    <n v="11822"/>
    <n v="3755"/>
    <n v="1"/>
    <n v="1.5"/>
    <n v="0.3"/>
    <n v="7.14"/>
    <n v="1.22"/>
    <n v="1"/>
  </r>
  <r>
    <x v="8"/>
    <x v="5"/>
    <s v="Not treated"/>
    <s v="Rape/sexual assault"/>
    <n v="2829"/>
    <n v="0"/>
    <n v="9700"/>
    <n v="3506"/>
    <n v="1"/>
    <n v="0.8"/>
    <n v="7.0000000000000007E-2"/>
    <n v="8.5299999999999994"/>
    <n v="1"/>
    <n v="1"/>
  </r>
  <r>
    <x v="9"/>
    <x v="5"/>
    <s v="Not treated"/>
    <s v="Rape/sexual assault"/>
    <n v="4574"/>
    <n v="0"/>
    <n v="12048"/>
    <n v="3813"/>
    <n v="1"/>
    <n v="1.9"/>
    <n v="0.38"/>
    <n v="8.82"/>
    <n v="1.52"/>
    <n v="1"/>
  </r>
  <r>
    <x v="10"/>
    <x v="5"/>
    <s v="Not treated"/>
    <s v="Rape/sexual assault"/>
    <n v="4458"/>
    <n v="0"/>
    <n v="11755"/>
    <n v="3723"/>
    <n v="1"/>
    <n v="1.7"/>
    <n v="0.33"/>
    <n v="7.83"/>
    <n v="1.35"/>
    <n v="1"/>
  </r>
  <r>
    <x v="11"/>
    <x v="5"/>
    <s v="Not treated"/>
    <s v="Rape/sexual assault"/>
    <n v="0"/>
    <m/>
    <m/>
    <m/>
    <n v="2"/>
    <n v="0"/>
    <m/>
    <m/>
    <m/>
    <n v="2"/>
  </r>
  <r>
    <x v="12"/>
    <x v="5"/>
    <s v="Not treated"/>
    <s v="Rape/sexual assault"/>
    <n v="7669"/>
    <n v="0"/>
    <n v="21027"/>
    <n v="6816"/>
    <n v="1"/>
    <n v="2.2000000000000002"/>
    <n v="0.39"/>
    <n v="11.35"/>
    <n v="1.91"/>
    <n v="1"/>
  </r>
  <r>
    <x v="13"/>
    <x v="5"/>
    <s v="Not treated"/>
    <s v="Rape/sexual assault"/>
    <n v="0"/>
    <m/>
    <m/>
    <m/>
    <n v="2"/>
    <n v="0"/>
    <m/>
    <m/>
    <m/>
    <n v="2"/>
  </r>
  <r>
    <x v="14"/>
    <x v="5"/>
    <s v="Not treated"/>
    <s v="Rape/sexual assault"/>
    <n v="15797"/>
    <n v="0"/>
    <n v="32397"/>
    <n v="8470"/>
    <n v="1"/>
    <n v="3.4"/>
    <n v="1.22"/>
    <n v="9.1199999999999992"/>
    <n v="1.76"/>
    <n v="1"/>
  </r>
  <r>
    <x v="15"/>
    <x v="5"/>
    <s v="Not treated"/>
    <s v="Rape/sexual assault"/>
    <n v="5628"/>
    <n v="0"/>
    <n v="15029"/>
    <n v="4796"/>
    <n v="1"/>
    <n v="2.7"/>
    <n v="0.52"/>
    <n v="12.87"/>
    <n v="2.2400000000000002"/>
    <n v="1"/>
  </r>
  <r>
    <x v="16"/>
    <x v="5"/>
    <s v="Not treated"/>
    <s v="Rape/sexual assault"/>
    <n v="4728"/>
    <n v="0"/>
    <n v="12922"/>
    <n v="4181"/>
    <n v="1"/>
    <n v="1.8"/>
    <n v="0.33"/>
    <n v="9.6300000000000008"/>
    <n v="1.6"/>
    <n v="1"/>
  </r>
  <r>
    <x v="17"/>
    <x v="5"/>
    <s v="Not treated"/>
    <s v="Rape/sexual assault"/>
    <n v="3760"/>
    <n v="0"/>
    <n v="10709"/>
    <n v="3545"/>
    <n v="1"/>
    <n v="1.2"/>
    <n v="0.19"/>
    <n v="6.85"/>
    <n v="1.07"/>
    <n v="1"/>
  </r>
  <r>
    <x v="18"/>
    <x v="5"/>
    <s v="Not treated"/>
    <s v="Rape/sexual assault"/>
    <n v="8883"/>
    <n v="0"/>
    <n v="19426"/>
    <n v="5379"/>
    <n v="1"/>
    <n v="2.5"/>
    <n v="0.8"/>
    <n v="7.72"/>
    <n v="1.47"/>
    <n v="1"/>
  </r>
  <r>
    <x v="19"/>
    <x v="5"/>
    <s v="Not treated"/>
    <s v="Rape/sexual assault"/>
    <n v="49439"/>
    <n v="18990"/>
    <n v="79888"/>
    <n v="15535"/>
    <n v="1"/>
    <n v="10.4"/>
    <n v="5.88"/>
    <n v="17.670000000000002"/>
    <n v="2.93"/>
    <n v="1"/>
  </r>
  <r>
    <x v="20"/>
    <x v="5"/>
    <s v="Not treated"/>
    <s v="Rape/sexual assault"/>
    <n v="12228"/>
    <n v="0"/>
    <n v="25117"/>
    <n v="6576"/>
    <n v="1"/>
    <n v="3.3"/>
    <n v="1.2"/>
    <n v="8.89"/>
    <n v="1.71"/>
    <n v="1"/>
  </r>
  <r>
    <x v="21"/>
    <x v="5"/>
    <s v="Not treated"/>
    <s v="Rape/sexual assault"/>
    <n v="3106"/>
    <n v="0"/>
    <n v="9603"/>
    <n v="3315"/>
    <n v="1"/>
    <n v="0.5"/>
    <n v="7.0000000000000007E-2"/>
    <n v="4.07"/>
    <n v="0.56000000000000005"/>
    <n v="1"/>
  </r>
  <r>
    <x v="22"/>
    <x v="5"/>
    <s v="Not treated"/>
    <s v="Rape/sexual assault"/>
    <n v="7885"/>
    <n v="0"/>
    <n v="16798"/>
    <n v="4548"/>
    <n v="1"/>
    <n v="2"/>
    <n v="0.67"/>
    <n v="5.9"/>
    <n v="1.1200000000000001"/>
    <n v="1"/>
  </r>
  <r>
    <x v="23"/>
    <x v="5"/>
    <s v="Not treated"/>
    <s v="Rape/sexual assault"/>
    <n v="5617"/>
    <n v="0"/>
    <n v="14847"/>
    <n v="4710"/>
    <n v="1"/>
    <n v="1"/>
    <n v="0.2"/>
    <n v="5"/>
    <n v="0.84"/>
    <n v="1"/>
  </r>
  <r>
    <x v="24"/>
    <x v="5"/>
    <s v="Not treated"/>
    <s v="Rape/sexual assault"/>
    <n v="0"/>
    <m/>
    <m/>
    <m/>
    <n v="2"/>
    <n v="0"/>
    <m/>
    <m/>
    <m/>
    <n v="2"/>
  </r>
  <r>
    <x v="25"/>
    <x v="5"/>
    <s v="Not treated"/>
    <s v="Rape/sexual assault"/>
    <n v="2813"/>
    <n v="0"/>
    <n v="8017"/>
    <n v="2655"/>
    <n v="1"/>
    <n v="0.5"/>
    <n v="0.08"/>
    <n v="3.08"/>
    <n v="0.47"/>
    <n v="2"/>
  </r>
  <r>
    <x v="26"/>
    <x v="5"/>
    <s v="Not treated"/>
    <s v="Rape/sexual assault"/>
    <n v="8835"/>
    <n v="0"/>
    <n v="19724"/>
    <n v="5556"/>
    <n v="1"/>
    <n v="1.3"/>
    <n v="0.39"/>
    <n v="4.34"/>
    <n v="0.81"/>
    <n v="1"/>
  </r>
  <r>
    <x v="27"/>
    <x v="5"/>
    <s v="Not treated"/>
    <s v="Rape/sexual assault"/>
    <n v="10483"/>
    <n v="0"/>
    <n v="24577"/>
    <n v="7191"/>
    <n v="1"/>
    <n v="1.2"/>
    <n v="0.31"/>
    <n v="4.3099999999999996"/>
    <n v="0.79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s v="Treated"/>
    <s v="Rape/sexual assault"/>
    <n v="20466"/>
    <n v="2880"/>
    <n v="38053"/>
    <n v="8973"/>
    <n v="1"/>
    <n v="0.2"/>
    <n v="0.03"/>
    <n v="0.38"/>
    <n v="0.09"/>
    <n v="1"/>
  </r>
  <r>
    <x v="1"/>
    <x v="0"/>
    <s v="Treated"/>
    <s v="Rape/sexual assault"/>
    <n v="22606"/>
    <n v="3116"/>
    <n v="42096"/>
    <n v="9944"/>
    <n v="0"/>
    <n v="0.2"/>
    <n v="0.03"/>
    <n v="0.43"/>
    <n v="0.1"/>
    <n v="0"/>
  </r>
  <r>
    <x v="2"/>
    <x v="0"/>
    <s v="Treated"/>
    <s v="Rape/sexual assault"/>
    <n v="21594"/>
    <n v="3521"/>
    <n v="39668"/>
    <n v="9221"/>
    <n v="0"/>
    <n v="0.2"/>
    <n v="0.04"/>
    <n v="0.41"/>
    <n v="0.09"/>
    <n v="0"/>
  </r>
  <r>
    <x v="3"/>
    <x v="0"/>
    <s v="Treated"/>
    <s v="Rape/sexual assault"/>
    <n v="17835"/>
    <n v="1198"/>
    <n v="34471"/>
    <n v="8488"/>
    <n v="0"/>
    <n v="0.2"/>
    <n v="0.01"/>
    <n v="0.36"/>
    <n v="0.09"/>
    <n v="0"/>
  </r>
  <r>
    <x v="4"/>
    <x v="0"/>
    <s v="Treated"/>
    <s v="Rape/sexual assault"/>
    <n v="5710"/>
    <n v="0"/>
    <n v="14291"/>
    <n v="4378"/>
    <n v="1"/>
    <n v="0.1"/>
    <n v="0"/>
    <n v="0.15"/>
    <n v="0.05"/>
    <n v="1"/>
  </r>
  <r>
    <x v="5"/>
    <x v="0"/>
    <s v="Treated"/>
    <s v="Rape/sexual assault"/>
    <n v="19778"/>
    <n v="0"/>
    <n v="40275"/>
    <n v="10458"/>
    <n v="1"/>
    <n v="0.2"/>
    <n v="0"/>
    <n v="0.43"/>
    <n v="0.11"/>
    <n v="1"/>
  </r>
  <r>
    <x v="6"/>
    <x v="0"/>
    <s v="Treated"/>
    <s v="Rape/sexual assault"/>
    <n v="23279"/>
    <n v="1910"/>
    <n v="44648"/>
    <n v="10903"/>
    <n v="1"/>
    <n v="0.3"/>
    <n v="0.02"/>
    <n v="0.49"/>
    <n v="0.12"/>
    <n v="1"/>
  </r>
  <r>
    <x v="7"/>
    <x v="0"/>
    <s v="Treated"/>
    <s v="Rape/sexual assault"/>
    <n v="25272"/>
    <n v="3684"/>
    <n v="46859"/>
    <n v="11014"/>
    <n v="1"/>
    <n v="0.3"/>
    <n v="0.04"/>
    <n v="0.51"/>
    <n v="0.12"/>
    <n v="1"/>
  </r>
  <r>
    <x v="8"/>
    <x v="0"/>
    <s v="Treated"/>
    <s v="Rape/sexual assault"/>
    <n v="50481"/>
    <n v="16996"/>
    <n v="83967"/>
    <n v="17085"/>
    <n v="1"/>
    <n v="0.6"/>
    <n v="0.19"/>
    <n v="0.94"/>
    <n v="0.19"/>
    <n v="1"/>
  </r>
  <r>
    <x v="9"/>
    <x v="0"/>
    <s v="Treated"/>
    <s v="Rape/sexual assault"/>
    <n v="14065"/>
    <n v="0"/>
    <n v="28449"/>
    <n v="7339"/>
    <n v="1"/>
    <n v="0.2"/>
    <n v="0"/>
    <n v="0.33"/>
    <n v="0.08"/>
    <n v="1"/>
  </r>
  <r>
    <x v="10"/>
    <x v="0"/>
    <s v="Treated"/>
    <s v="Rape/sexual assault"/>
    <n v="61084"/>
    <n v="23053"/>
    <n v="99114"/>
    <n v="19404"/>
    <n v="1"/>
    <n v="0.7"/>
    <n v="0.27"/>
    <n v="1.17"/>
    <n v="0.23"/>
    <n v="1"/>
  </r>
  <r>
    <x v="11"/>
    <x v="0"/>
    <s v="Treated"/>
    <s v="Rape/sexual assault"/>
    <n v="4881"/>
    <n v="0"/>
    <n v="14267"/>
    <n v="4788"/>
    <n v="1"/>
    <n v="0.1"/>
    <n v="0"/>
    <n v="0.17"/>
    <n v="0.06"/>
    <n v="1"/>
  </r>
  <r>
    <x v="12"/>
    <x v="0"/>
    <s v="Treated"/>
    <s v="Rape/sexual assault"/>
    <n v="13717"/>
    <n v="0"/>
    <n v="32085"/>
    <n v="9372"/>
    <n v="1"/>
    <n v="0.2"/>
    <n v="0"/>
    <n v="0.39"/>
    <n v="0.11"/>
    <n v="1"/>
  </r>
  <r>
    <x v="13"/>
    <x v="0"/>
    <s v="Treated"/>
    <s v="Rape/sexual assault"/>
    <n v="29624"/>
    <n v="11223"/>
    <n v="48025"/>
    <n v="9389"/>
    <n v="1"/>
    <n v="0.4"/>
    <n v="0.14000000000000001"/>
    <n v="0.59"/>
    <n v="0.11"/>
    <n v="1"/>
  </r>
  <r>
    <x v="14"/>
    <x v="0"/>
    <s v="Treated"/>
    <s v="Rape/sexual assault"/>
    <n v="36124"/>
    <n v="9235"/>
    <n v="63012"/>
    <n v="13719"/>
    <n v="1"/>
    <n v="0.5"/>
    <n v="0.12"/>
    <n v="0.78"/>
    <n v="0.17"/>
    <n v="1"/>
  </r>
  <r>
    <x v="15"/>
    <x v="0"/>
    <s v="Treated"/>
    <s v="Rape/sexual assault"/>
    <n v="23747"/>
    <n v="2393"/>
    <n v="45101"/>
    <n v="10895"/>
    <n v="1"/>
    <n v="0.3"/>
    <n v="0.03"/>
    <n v="0.56999999999999995"/>
    <n v="0.14000000000000001"/>
    <n v="1"/>
  </r>
  <r>
    <x v="16"/>
    <x v="0"/>
    <s v="Treated"/>
    <s v="Rape/sexual assault"/>
    <n v="27130"/>
    <n v="5441"/>
    <n v="48820"/>
    <n v="11066"/>
    <n v="1"/>
    <n v="0.3"/>
    <n v="7.0000000000000007E-2"/>
    <n v="0.63"/>
    <n v="0.14000000000000001"/>
    <n v="1"/>
  </r>
  <r>
    <x v="17"/>
    <x v="0"/>
    <s v="Treated"/>
    <s v="Rape/sexual assault"/>
    <n v="31472"/>
    <n v="7522"/>
    <n v="55423"/>
    <n v="12220"/>
    <n v="1"/>
    <n v="0.4"/>
    <n v="0.1"/>
    <n v="0.72"/>
    <n v="0.16"/>
    <n v="1"/>
  </r>
  <r>
    <x v="18"/>
    <x v="0"/>
    <s v="Treated"/>
    <s v="Rape/sexual assault"/>
    <n v="55563"/>
    <n v="21690"/>
    <n v="89436"/>
    <n v="17282"/>
    <n v="0"/>
    <n v="0.8"/>
    <n v="0.28999999999999998"/>
    <n v="1.21"/>
    <n v="0.23"/>
    <n v="0"/>
  </r>
  <r>
    <x v="19"/>
    <x v="0"/>
    <s v="Treated"/>
    <s v="Rape/sexual assault"/>
    <n v="86546"/>
    <n v="43598"/>
    <n v="129494"/>
    <n v="21913"/>
    <n v="1"/>
    <n v="1.2"/>
    <n v="0.6"/>
    <n v="1.78"/>
    <n v="0.3"/>
    <n v="1"/>
  </r>
  <r>
    <x v="20"/>
    <x v="0"/>
    <s v="Treated"/>
    <s v="Rape/sexual assault"/>
    <n v="41527"/>
    <n v="14153"/>
    <n v="68901"/>
    <n v="13967"/>
    <n v="0"/>
    <n v="0.6"/>
    <n v="0.2"/>
    <n v="0.96"/>
    <n v="0.2"/>
    <n v="0"/>
  </r>
  <r>
    <x v="21"/>
    <x v="0"/>
    <s v="Treated"/>
    <s v="Rape/sexual assault"/>
    <n v="57481"/>
    <n v="22098"/>
    <n v="92865"/>
    <n v="18053"/>
    <n v="0"/>
    <n v="0.8"/>
    <n v="0.31"/>
    <n v="1.31"/>
    <n v="0.26"/>
    <n v="0"/>
  </r>
  <r>
    <x v="22"/>
    <x v="0"/>
    <s v="Treated"/>
    <s v="Rape/sexual assault"/>
    <n v="33044"/>
    <n v="11409"/>
    <n v="54679"/>
    <n v="11038"/>
    <n v="1"/>
    <n v="0.5"/>
    <n v="0.17"/>
    <n v="0.79"/>
    <n v="0.16"/>
    <n v="1"/>
  </r>
  <r>
    <x v="23"/>
    <x v="0"/>
    <s v="Treated"/>
    <s v="Rape/sexual assault"/>
    <n v="21710"/>
    <n v="1753"/>
    <n v="41668"/>
    <n v="10182"/>
    <n v="1"/>
    <n v="0.3"/>
    <n v="0.03"/>
    <n v="0.62"/>
    <n v="0.15"/>
    <n v="1"/>
  </r>
  <r>
    <x v="24"/>
    <x v="0"/>
    <s v="Treated"/>
    <s v="Rape/sexual assault"/>
    <n v="43707"/>
    <n v="17248"/>
    <n v="70165"/>
    <n v="13500"/>
    <n v="0"/>
    <n v="0.7"/>
    <n v="0.26"/>
    <n v="1.05"/>
    <n v="0.2"/>
    <n v="0"/>
  </r>
  <r>
    <x v="25"/>
    <x v="0"/>
    <s v="Treated"/>
    <s v="Rape/sexual assault"/>
    <n v="56801"/>
    <n v="27423"/>
    <n v="86180"/>
    <n v="14989"/>
    <n v="0"/>
    <n v="0.9"/>
    <n v="0.42"/>
    <n v="1.31"/>
    <n v="0.23"/>
    <n v="0"/>
  </r>
  <r>
    <x v="26"/>
    <x v="0"/>
    <s v="Treated"/>
    <s v="Rape/sexual assault"/>
    <n v="25494"/>
    <n v="5836"/>
    <n v="45152"/>
    <n v="10030"/>
    <n v="1"/>
    <n v="0.4"/>
    <n v="0.09"/>
    <n v="0.7"/>
    <n v="0.15"/>
    <n v="1"/>
  </r>
  <r>
    <x v="27"/>
    <x v="0"/>
    <s v="Treated"/>
    <s v="Rape/sexual assault"/>
    <n v="87174"/>
    <n v="39483"/>
    <n v="134865"/>
    <n v="24333"/>
    <n v="0"/>
    <n v="1.4"/>
    <n v="0.62"/>
    <n v="2.11"/>
    <n v="0.38"/>
    <n v="0"/>
  </r>
  <r>
    <x v="0"/>
    <x v="1"/>
    <s v="Treated"/>
    <s v="Rape/sexual assault"/>
    <n v="3398"/>
    <n v="0"/>
    <n v="9647"/>
    <n v="3188"/>
    <n v="1"/>
    <n v="0"/>
    <m/>
    <m/>
    <m/>
    <n v="2"/>
  </r>
  <r>
    <x v="1"/>
    <x v="1"/>
    <s v="Treated"/>
    <s v="Rape/sexual assault"/>
    <n v="0"/>
    <m/>
    <m/>
    <m/>
    <n v="2"/>
    <n v="0"/>
    <m/>
    <m/>
    <m/>
    <n v="2"/>
  </r>
  <r>
    <x v="2"/>
    <x v="1"/>
    <s v="Treated"/>
    <s v="Rape/sexual assault"/>
    <n v="16595"/>
    <n v="1151"/>
    <n v="32040"/>
    <n v="7880"/>
    <n v="1"/>
    <n v="0.1"/>
    <n v="0.01"/>
    <n v="0.25"/>
    <n v="0.06"/>
    <n v="1"/>
  </r>
  <r>
    <x v="3"/>
    <x v="1"/>
    <s v="Treated"/>
    <s v="Rape/sexual assault"/>
    <n v="3298"/>
    <n v="0"/>
    <n v="9879"/>
    <n v="3358"/>
    <n v="1"/>
    <n v="0"/>
    <m/>
    <m/>
    <m/>
    <n v="2"/>
  </r>
  <r>
    <x v="4"/>
    <x v="1"/>
    <s v="Treated"/>
    <s v="Rape/sexual assault"/>
    <n v="671"/>
    <n v="0"/>
    <n v="3420"/>
    <n v="1403"/>
    <n v="1"/>
    <n v="0"/>
    <m/>
    <m/>
    <m/>
    <n v="2"/>
  </r>
  <r>
    <x v="5"/>
    <x v="1"/>
    <s v="Treated"/>
    <s v="Rape/sexual assault"/>
    <n v="2876"/>
    <n v="0"/>
    <n v="9841"/>
    <n v="3553"/>
    <n v="1"/>
    <n v="0"/>
    <m/>
    <m/>
    <m/>
    <n v="2"/>
  </r>
  <r>
    <x v="6"/>
    <x v="1"/>
    <s v="Treated"/>
    <s v="Rape/sexual assault"/>
    <n v="0"/>
    <m/>
    <m/>
    <m/>
    <n v="2"/>
    <n v="0"/>
    <m/>
    <m/>
    <m/>
    <n v="2"/>
  </r>
  <r>
    <x v="7"/>
    <x v="1"/>
    <s v="Treated"/>
    <s v="Rape/sexual assault"/>
    <n v="3038"/>
    <n v="0"/>
    <n v="8906"/>
    <n v="2994"/>
    <n v="1"/>
    <n v="0"/>
    <m/>
    <m/>
    <m/>
    <n v="2"/>
  </r>
  <r>
    <x v="8"/>
    <x v="1"/>
    <s v="Treated"/>
    <s v="Rape/sexual assault"/>
    <n v="6444"/>
    <n v="0"/>
    <n v="17085"/>
    <n v="5429"/>
    <n v="1"/>
    <n v="0.1"/>
    <n v="0"/>
    <n v="0.14000000000000001"/>
    <n v="0.04"/>
    <n v="1"/>
  </r>
  <r>
    <x v="9"/>
    <x v="1"/>
    <s v="Treated"/>
    <s v="Rape/sexual assault"/>
    <n v="2495"/>
    <n v="0"/>
    <n v="7815"/>
    <n v="2714"/>
    <n v="1"/>
    <n v="0"/>
    <m/>
    <m/>
    <m/>
    <n v="2"/>
  </r>
  <r>
    <x v="10"/>
    <x v="1"/>
    <s v="Treated"/>
    <s v="Rape/sexual assault"/>
    <n v="0"/>
    <m/>
    <m/>
    <m/>
    <n v="2"/>
    <n v="0"/>
    <m/>
    <m/>
    <m/>
    <n v="2"/>
  </r>
  <r>
    <x v="11"/>
    <x v="1"/>
    <s v="Treated"/>
    <s v="Rape/sexual assault"/>
    <n v="3324"/>
    <n v="0"/>
    <n v="10898"/>
    <n v="3865"/>
    <n v="1"/>
    <n v="0"/>
    <m/>
    <m/>
    <m/>
    <n v="2"/>
  </r>
  <r>
    <x v="12"/>
    <x v="1"/>
    <s v="Treated"/>
    <s v="Rape/sexual assault"/>
    <n v="15517"/>
    <n v="0"/>
    <n v="35185"/>
    <n v="10035"/>
    <n v="1"/>
    <n v="0.1"/>
    <n v="0"/>
    <n v="0.28000000000000003"/>
    <n v="0.08"/>
    <n v="1"/>
  </r>
  <r>
    <x v="13"/>
    <x v="1"/>
    <s v="Treated"/>
    <s v="Rape/sexual assault"/>
    <n v="2452"/>
    <n v="0"/>
    <n v="5597"/>
    <n v="1605"/>
    <n v="1"/>
    <n v="0"/>
    <m/>
    <m/>
    <m/>
    <n v="2"/>
  </r>
  <r>
    <x v="14"/>
    <x v="1"/>
    <s v="Treated"/>
    <s v="Rape/sexual assault"/>
    <n v="20773"/>
    <n v="1338"/>
    <n v="40207"/>
    <n v="9916"/>
    <n v="1"/>
    <n v="0.2"/>
    <n v="0.01"/>
    <n v="0.32"/>
    <n v="0.08"/>
    <n v="1"/>
  </r>
  <r>
    <x v="15"/>
    <x v="1"/>
    <s v="Treated"/>
    <s v="Rape/sexual assault"/>
    <n v="7103"/>
    <n v="0"/>
    <n v="17800"/>
    <n v="5458"/>
    <n v="1"/>
    <n v="0.1"/>
    <n v="0"/>
    <n v="0.15"/>
    <n v="0.04"/>
    <n v="1"/>
  </r>
  <r>
    <x v="16"/>
    <x v="1"/>
    <s v="Treated"/>
    <s v="Rape/sexual assault"/>
    <n v="24325"/>
    <n v="3957"/>
    <n v="44693"/>
    <n v="10392"/>
    <n v="1"/>
    <n v="0.2"/>
    <n v="0.03"/>
    <n v="0.37"/>
    <n v="0.09"/>
    <n v="1"/>
  </r>
  <r>
    <x v="17"/>
    <x v="1"/>
    <s v="Treated"/>
    <s v="Rape/sexual assault"/>
    <n v="0"/>
    <m/>
    <m/>
    <m/>
    <n v="2"/>
    <n v="0"/>
    <m/>
    <m/>
    <m/>
    <n v="2"/>
  </r>
  <r>
    <x v="18"/>
    <x v="1"/>
    <s v="Treated"/>
    <s v="Rape/sexual assault"/>
    <n v="2254"/>
    <n v="0"/>
    <n v="6951"/>
    <n v="2396"/>
    <n v="1"/>
    <n v="0"/>
    <m/>
    <m/>
    <m/>
    <n v="2"/>
  </r>
  <r>
    <x v="19"/>
    <x v="1"/>
    <s v="Treated"/>
    <s v="Rape/sexual assault"/>
    <n v="47046"/>
    <n v="17498"/>
    <n v="76593"/>
    <n v="15076"/>
    <n v="1"/>
    <n v="0.4"/>
    <n v="0.15"/>
    <n v="0.66"/>
    <n v="0.13"/>
    <n v="1"/>
  </r>
  <r>
    <x v="20"/>
    <x v="1"/>
    <s v="Treated"/>
    <s v="Rape/sexual assault"/>
    <n v="4013"/>
    <n v="0"/>
    <n v="10748"/>
    <n v="3436"/>
    <n v="1"/>
    <n v="0"/>
    <m/>
    <m/>
    <m/>
    <n v="2"/>
  </r>
  <r>
    <x v="21"/>
    <x v="1"/>
    <s v="Treated"/>
    <s v="Rape/sexual assault"/>
    <n v="4410"/>
    <n v="0"/>
    <n v="12288"/>
    <n v="4019"/>
    <n v="1"/>
    <n v="0"/>
    <m/>
    <m/>
    <m/>
    <n v="2"/>
  </r>
  <r>
    <x v="22"/>
    <x v="1"/>
    <s v="Treated"/>
    <s v="Rape/sexual assault"/>
    <n v="4834"/>
    <n v="0"/>
    <n v="11511"/>
    <n v="3407"/>
    <n v="1"/>
    <n v="0"/>
    <m/>
    <m/>
    <m/>
    <n v="2"/>
  </r>
  <r>
    <x v="23"/>
    <x v="1"/>
    <s v="Treated"/>
    <s v="Rape/sexual assault"/>
    <n v="5557"/>
    <n v="0"/>
    <n v="14733"/>
    <n v="4682"/>
    <n v="1"/>
    <n v="0"/>
    <m/>
    <m/>
    <m/>
    <n v="2"/>
  </r>
  <r>
    <x v="24"/>
    <x v="1"/>
    <s v="Treated"/>
    <s v="Rape/sexual assault"/>
    <n v="2157"/>
    <n v="0"/>
    <n v="6797"/>
    <n v="2367"/>
    <n v="1"/>
    <n v="0"/>
    <m/>
    <m/>
    <m/>
    <n v="2"/>
  </r>
  <r>
    <x v="25"/>
    <x v="1"/>
    <s v="Treated"/>
    <s v="Rape/sexual assault"/>
    <n v="4544"/>
    <n v="0"/>
    <n v="11306"/>
    <n v="3450"/>
    <n v="1"/>
    <n v="0"/>
    <m/>
    <m/>
    <m/>
    <n v="2"/>
  </r>
  <r>
    <x v="26"/>
    <x v="1"/>
    <s v="Treated"/>
    <s v="Rape/sexual assault"/>
    <n v="9086"/>
    <n v="0"/>
    <n v="20142"/>
    <n v="5641"/>
    <n v="1"/>
    <n v="0.1"/>
    <n v="0"/>
    <n v="0.18"/>
    <n v="0.05"/>
    <n v="1"/>
  </r>
  <r>
    <x v="27"/>
    <x v="1"/>
    <s v="Treated"/>
    <s v="Rape/sexual assault"/>
    <n v="54202"/>
    <n v="18284"/>
    <n v="90119"/>
    <n v="18326"/>
    <n v="1"/>
    <n v="0.5"/>
    <n v="0.16"/>
    <n v="0.81"/>
    <n v="0.16"/>
    <n v="1"/>
  </r>
  <r>
    <x v="0"/>
    <x v="2"/>
    <s v="Treated"/>
    <s v="Rape/sexual assault"/>
    <n v="3379"/>
    <n v="0"/>
    <n v="9609"/>
    <n v="3179"/>
    <n v="1"/>
    <n v="0.2"/>
    <n v="0"/>
    <n v="0.63"/>
    <n v="0.21"/>
    <n v="1"/>
  </r>
  <r>
    <x v="1"/>
    <x v="2"/>
    <s v="Treated"/>
    <s v="Rape/sexual assault"/>
    <n v="4030"/>
    <n v="0"/>
    <n v="11414"/>
    <n v="3767"/>
    <n v="1"/>
    <n v="0.3"/>
    <n v="0"/>
    <n v="0.75"/>
    <n v="0.25"/>
    <n v="1"/>
  </r>
  <r>
    <x v="2"/>
    <x v="2"/>
    <s v="Treated"/>
    <s v="Rape/sexual assault"/>
    <n v="402"/>
    <n v="0"/>
    <n v="2386"/>
    <n v="1013"/>
    <n v="1"/>
    <n v="0"/>
    <m/>
    <m/>
    <m/>
    <n v="2"/>
  </r>
  <r>
    <x v="3"/>
    <x v="2"/>
    <s v="Treated"/>
    <s v="Rape/sexual assault"/>
    <n v="0"/>
    <m/>
    <m/>
    <m/>
    <n v="2"/>
    <n v="0"/>
    <m/>
    <m/>
    <m/>
    <n v="2"/>
  </r>
  <r>
    <x v="4"/>
    <x v="2"/>
    <s v="Treated"/>
    <s v="Rape/sexual assault"/>
    <n v="0"/>
    <m/>
    <m/>
    <m/>
    <n v="2"/>
    <n v="0"/>
    <m/>
    <m/>
    <m/>
    <n v="2"/>
  </r>
  <r>
    <x v="5"/>
    <x v="2"/>
    <s v="Treated"/>
    <s v="Rape/sexual assault"/>
    <n v="0"/>
    <m/>
    <m/>
    <m/>
    <n v="2"/>
    <n v="0"/>
    <m/>
    <m/>
    <m/>
    <n v="2"/>
  </r>
  <r>
    <x v="6"/>
    <x v="2"/>
    <s v="Treated"/>
    <s v="Rape/sexual assault"/>
    <n v="0"/>
    <m/>
    <m/>
    <m/>
    <n v="2"/>
    <n v="0"/>
    <m/>
    <m/>
    <m/>
    <n v="2"/>
  </r>
  <r>
    <x v="7"/>
    <x v="2"/>
    <s v="Treated"/>
    <s v="Rape/sexual assault"/>
    <n v="0"/>
    <m/>
    <m/>
    <m/>
    <n v="2"/>
    <n v="0"/>
    <m/>
    <m/>
    <m/>
    <n v="2"/>
  </r>
  <r>
    <x v="8"/>
    <x v="2"/>
    <s v="Treated"/>
    <s v="Rape/sexual assault"/>
    <n v="0"/>
    <m/>
    <m/>
    <m/>
    <n v="2"/>
    <n v="0"/>
    <m/>
    <m/>
    <m/>
    <n v="2"/>
  </r>
  <r>
    <x v="9"/>
    <x v="2"/>
    <s v="Treated"/>
    <s v="Rape/sexual assault"/>
    <n v="0"/>
    <m/>
    <m/>
    <m/>
    <n v="2"/>
    <n v="0"/>
    <m/>
    <m/>
    <m/>
    <n v="2"/>
  </r>
  <r>
    <x v="10"/>
    <x v="2"/>
    <s v="Treated"/>
    <s v="Rape/sexual assault"/>
    <n v="0"/>
    <m/>
    <m/>
    <m/>
    <n v="2"/>
    <n v="0"/>
    <m/>
    <m/>
    <m/>
    <n v="2"/>
  </r>
  <r>
    <x v="11"/>
    <x v="2"/>
    <s v="Treated"/>
    <s v="Rape/sexual assault"/>
    <n v="2033"/>
    <n v="0"/>
    <n v="7818"/>
    <n v="2951"/>
    <n v="1"/>
    <n v="0.1"/>
    <n v="0"/>
    <n v="0.56000000000000005"/>
    <n v="0.21"/>
    <n v="1"/>
  </r>
  <r>
    <x v="12"/>
    <x v="2"/>
    <s v="Treated"/>
    <s v="Rape/sexual assault"/>
    <n v="0"/>
    <m/>
    <m/>
    <m/>
    <n v="2"/>
    <n v="0"/>
    <m/>
    <m/>
    <m/>
    <n v="2"/>
  </r>
  <r>
    <x v="13"/>
    <x v="2"/>
    <s v="Treated"/>
    <s v="Rape/sexual assault"/>
    <n v="2898"/>
    <n v="0"/>
    <n v="6428"/>
    <n v="1801"/>
    <n v="1"/>
    <n v="0.2"/>
    <n v="0"/>
    <n v="0.46"/>
    <n v="0.13"/>
    <n v="1"/>
  </r>
  <r>
    <x v="14"/>
    <x v="2"/>
    <s v="Treated"/>
    <s v="Rape/sexual assault"/>
    <n v="3440"/>
    <n v="0"/>
    <n v="10562"/>
    <n v="3634"/>
    <n v="1"/>
    <n v="0.2"/>
    <n v="0"/>
    <n v="0.74"/>
    <n v="0.26"/>
    <n v="1"/>
  </r>
  <r>
    <x v="15"/>
    <x v="2"/>
    <s v="Treated"/>
    <s v="Rape/sexual assault"/>
    <n v="2739"/>
    <n v="0"/>
    <n v="9082"/>
    <n v="3236"/>
    <n v="1"/>
    <n v="0.2"/>
    <n v="0"/>
    <n v="0.63"/>
    <n v="0.23"/>
    <n v="1"/>
  </r>
  <r>
    <x v="16"/>
    <x v="2"/>
    <s v="Treated"/>
    <s v="Rape/sexual assault"/>
    <n v="0"/>
    <m/>
    <m/>
    <m/>
    <n v="2"/>
    <n v="0"/>
    <m/>
    <m/>
    <m/>
    <n v="2"/>
  </r>
  <r>
    <x v="17"/>
    <x v="2"/>
    <s v="Treated"/>
    <s v="Rape/sexual assault"/>
    <n v="0"/>
    <m/>
    <m/>
    <m/>
    <n v="2"/>
    <n v="0"/>
    <m/>
    <m/>
    <m/>
    <n v="2"/>
  </r>
  <r>
    <x v="18"/>
    <x v="2"/>
    <s v="Treated"/>
    <s v="Rape/sexual assault"/>
    <n v="0"/>
    <m/>
    <m/>
    <m/>
    <n v="2"/>
    <n v="0"/>
    <m/>
    <m/>
    <m/>
    <n v="2"/>
  </r>
  <r>
    <x v="19"/>
    <x v="2"/>
    <s v="Treated"/>
    <s v="Rape/sexual assault"/>
    <n v="0"/>
    <m/>
    <m/>
    <m/>
    <n v="2"/>
    <n v="0"/>
    <m/>
    <m/>
    <m/>
    <n v="2"/>
  </r>
  <r>
    <x v="20"/>
    <x v="2"/>
    <s v="Treated"/>
    <s v="Rape/sexual assault"/>
    <n v="0"/>
    <m/>
    <m/>
    <m/>
    <n v="2"/>
    <n v="0"/>
    <m/>
    <m/>
    <m/>
    <n v="2"/>
  </r>
  <r>
    <x v="21"/>
    <x v="2"/>
    <s v="Treated"/>
    <s v="Rape/sexual assault"/>
    <n v="0"/>
    <m/>
    <m/>
    <m/>
    <n v="2"/>
    <n v="0"/>
    <m/>
    <m/>
    <m/>
    <n v="2"/>
  </r>
  <r>
    <x v="22"/>
    <x v="2"/>
    <s v="Treated"/>
    <s v="Rape/sexual assault"/>
    <n v="0"/>
    <m/>
    <m/>
    <m/>
    <n v="2"/>
    <n v="0"/>
    <m/>
    <m/>
    <m/>
    <n v="2"/>
  </r>
  <r>
    <x v="23"/>
    <x v="2"/>
    <s v="Treated"/>
    <s v="Rape/sexual assault"/>
    <n v="0"/>
    <m/>
    <m/>
    <m/>
    <n v="2"/>
    <n v="0"/>
    <m/>
    <m/>
    <m/>
    <n v="2"/>
  </r>
  <r>
    <x v="24"/>
    <x v="2"/>
    <s v="Treated"/>
    <s v="Rape/sexual assault"/>
    <n v="20569"/>
    <n v="3846"/>
    <n v="37292"/>
    <n v="8532"/>
    <n v="1"/>
    <n v="1.5"/>
    <n v="0.28999999999999998"/>
    <n v="2.71"/>
    <n v="0.62"/>
    <n v="1"/>
  </r>
  <r>
    <x v="25"/>
    <x v="2"/>
    <s v="Treated"/>
    <s v="Rape/sexual assault"/>
    <n v="3066"/>
    <n v="0"/>
    <n v="8518"/>
    <n v="2782"/>
    <n v="1"/>
    <n v="0.2"/>
    <n v="0"/>
    <n v="0.62"/>
    <n v="0.2"/>
    <n v="1"/>
  </r>
  <r>
    <x v="26"/>
    <x v="2"/>
    <s v="Treated"/>
    <s v="Rape/sexual assault"/>
    <n v="6079"/>
    <n v="0"/>
    <n v="14967"/>
    <n v="4535"/>
    <n v="1"/>
    <n v="0.5"/>
    <n v="0"/>
    <n v="1.1100000000000001"/>
    <n v="0.34"/>
    <n v="1"/>
  </r>
  <r>
    <x v="27"/>
    <x v="2"/>
    <s v="Treated"/>
    <s v="Rape/sexual assault"/>
    <n v="0"/>
    <m/>
    <m/>
    <m/>
    <n v="2"/>
    <n v="0"/>
    <m/>
    <m/>
    <m/>
    <n v="2"/>
  </r>
  <r>
    <x v="0"/>
    <x v="3"/>
    <s v="Treated"/>
    <s v="Rape/sexual assault"/>
    <n v="5472"/>
    <n v="0"/>
    <n v="13631"/>
    <n v="4163"/>
    <n v="1"/>
    <n v="0.2"/>
    <n v="0"/>
    <n v="0.5"/>
    <n v="0.15"/>
    <n v="1"/>
  </r>
  <r>
    <x v="1"/>
    <x v="3"/>
    <s v="Treated"/>
    <s v="Rape/sexual assault"/>
    <n v="2915"/>
    <n v="0"/>
    <n v="9110"/>
    <n v="3161"/>
    <n v="1"/>
    <n v="0.1"/>
    <n v="0"/>
    <n v="0.33"/>
    <n v="0.12"/>
    <n v="1"/>
  </r>
  <r>
    <x v="2"/>
    <x v="3"/>
    <s v="Treated"/>
    <s v="Rape/sexual assault"/>
    <n v="10052"/>
    <n v="0"/>
    <n v="21562"/>
    <n v="5873"/>
    <n v="1"/>
    <n v="0.4"/>
    <n v="0"/>
    <n v="0.79"/>
    <n v="0.21"/>
    <n v="1"/>
  </r>
  <r>
    <x v="3"/>
    <x v="3"/>
    <s v="Treated"/>
    <s v="Rape/sexual assault"/>
    <n v="2072"/>
    <n v="0"/>
    <n v="7215"/>
    <n v="2624"/>
    <n v="1"/>
    <n v="0.1"/>
    <n v="0"/>
    <n v="0.27"/>
    <n v="0.1"/>
    <n v="1"/>
  </r>
  <r>
    <x v="4"/>
    <x v="3"/>
    <s v="Treated"/>
    <s v="Rape/sexual assault"/>
    <n v="4709"/>
    <n v="0"/>
    <n v="12433"/>
    <n v="3940"/>
    <n v="1"/>
    <n v="0.2"/>
    <n v="0"/>
    <n v="0.46"/>
    <n v="0.14000000000000001"/>
    <n v="1"/>
  </r>
  <r>
    <x v="5"/>
    <x v="3"/>
    <s v="Treated"/>
    <s v="Rape/sexual assault"/>
    <n v="44732"/>
    <n v="11445"/>
    <n v="78018"/>
    <n v="16983"/>
    <n v="1"/>
    <n v="1.7"/>
    <n v="0.43"/>
    <n v="2.87"/>
    <n v="0.62"/>
    <n v="1"/>
  </r>
  <r>
    <x v="6"/>
    <x v="3"/>
    <s v="Treated"/>
    <s v="Rape/sexual assault"/>
    <n v="22528"/>
    <n v="1569"/>
    <n v="43488"/>
    <n v="10694"/>
    <n v="1"/>
    <n v="0.9"/>
    <n v="0.06"/>
    <n v="1.67"/>
    <n v="0.41"/>
    <n v="1"/>
  </r>
  <r>
    <x v="7"/>
    <x v="3"/>
    <s v="Treated"/>
    <s v="Rape/sexual assault"/>
    <n v="10110"/>
    <n v="0"/>
    <n v="22198"/>
    <n v="6168"/>
    <n v="1"/>
    <n v="0.4"/>
    <n v="0"/>
    <n v="0.87"/>
    <n v="0.24"/>
    <n v="1"/>
  </r>
  <r>
    <x v="8"/>
    <x v="3"/>
    <s v="Treated"/>
    <s v="Rape/sexual assault"/>
    <n v="10322"/>
    <n v="0"/>
    <n v="24052"/>
    <n v="7005"/>
    <n v="1"/>
    <n v="0.4"/>
    <n v="0"/>
    <n v="0.95"/>
    <n v="0.28000000000000003"/>
    <n v="1"/>
  </r>
  <r>
    <x v="9"/>
    <x v="3"/>
    <s v="Treated"/>
    <s v="Rape/sexual assault"/>
    <n v="0"/>
    <m/>
    <m/>
    <m/>
    <n v="2"/>
    <n v="0"/>
    <m/>
    <m/>
    <m/>
    <n v="2"/>
  </r>
  <r>
    <x v="10"/>
    <x v="3"/>
    <s v="Treated"/>
    <s v="Rape/sexual assault"/>
    <n v="40095"/>
    <n v="11319"/>
    <n v="68870"/>
    <n v="14682"/>
    <n v="1"/>
    <n v="1.7"/>
    <n v="0.49"/>
    <n v="2.88"/>
    <n v="0.61"/>
    <n v="1"/>
  </r>
  <r>
    <x v="11"/>
    <x v="3"/>
    <s v="Treated"/>
    <s v="Rape/sexual assault"/>
    <n v="1997"/>
    <n v="0"/>
    <n v="7725"/>
    <n v="2923"/>
    <n v="1"/>
    <n v="0.1"/>
    <n v="0"/>
    <n v="0.33"/>
    <n v="0.13"/>
    <n v="1"/>
  </r>
  <r>
    <x v="12"/>
    <x v="3"/>
    <s v="Treated"/>
    <s v="Rape/sexual assault"/>
    <n v="6418"/>
    <n v="0"/>
    <n v="18549"/>
    <n v="6190"/>
    <n v="1"/>
    <n v="0.3"/>
    <n v="0"/>
    <n v="0.81"/>
    <n v="0.27"/>
    <n v="1"/>
  </r>
  <r>
    <x v="13"/>
    <x v="3"/>
    <s v="Treated"/>
    <s v="Rape/sexual assault"/>
    <n v="3005"/>
    <n v="0"/>
    <n v="6623"/>
    <n v="1846"/>
    <n v="1"/>
    <n v="0.1"/>
    <n v="0"/>
    <n v="0.28999999999999998"/>
    <n v="0.08"/>
    <n v="1"/>
  </r>
  <r>
    <x v="14"/>
    <x v="3"/>
    <s v="Treated"/>
    <s v="Rape/sexual assault"/>
    <n v="3445"/>
    <n v="0"/>
    <n v="10572"/>
    <n v="3636"/>
    <n v="1"/>
    <n v="0.2"/>
    <n v="0"/>
    <n v="0.48"/>
    <n v="0.16"/>
    <n v="1"/>
  </r>
  <r>
    <x v="15"/>
    <x v="3"/>
    <s v="Treated"/>
    <s v="Rape/sexual assault"/>
    <n v="12968"/>
    <n v="0"/>
    <n v="28000"/>
    <n v="7670"/>
    <n v="1"/>
    <n v="0.6"/>
    <n v="0"/>
    <n v="1.29"/>
    <n v="0.35"/>
    <n v="1"/>
  </r>
  <r>
    <x v="16"/>
    <x v="3"/>
    <s v="Treated"/>
    <s v="Rape/sexual assault"/>
    <n v="13085"/>
    <n v="0"/>
    <n v="27417"/>
    <n v="7312"/>
    <n v="1"/>
    <n v="0.6"/>
    <n v="0"/>
    <n v="1.28"/>
    <n v="0.34"/>
    <n v="1"/>
  </r>
  <r>
    <x v="17"/>
    <x v="3"/>
    <s v="Treated"/>
    <s v="Rape/sexual assault"/>
    <n v="67687"/>
    <n v="29089"/>
    <n v="106286"/>
    <n v="19693"/>
    <n v="1"/>
    <n v="3.2"/>
    <n v="1.38"/>
    <n v="4.96"/>
    <n v="0.91"/>
    <n v="1"/>
  </r>
  <r>
    <x v="18"/>
    <x v="3"/>
    <s v="Treated"/>
    <s v="Rape/sexual assault"/>
    <n v="3849"/>
    <n v="0"/>
    <n v="10248"/>
    <n v="3265"/>
    <n v="1"/>
    <n v="0.2"/>
    <n v="0"/>
    <n v="0.51"/>
    <n v="0.16"/>
    <n v="1"/>
  </r>
  <r>
    <x v="19"/>
    <x v="3"/>
    <s v="Treated"/>
    <s v="Rape/sexual assault"/>
    <n v="6739"/>
    <n v="0"/>
    <n v="16340"/>
    <n v="4898"/>
    <n v="1"/>
    <n v="0.3"/>
    <n v="0"/>
    <n v="0.82"/>
    <n v="0.25"/>
    <n v="1"/>
  </r>
  <r>
    <x v="20"/>
    <x v="3"/>
    <s v="Treated"/>
    <s v="Rape/sexual assault"/>
    <n v="17901"/>
    <n v="1679"/>
    <n v="34124"/>
    <n v="8277"/>
    <n v="1"/>
    <n v="0.9"/>
    <n v="0.09"/>
    <n v="1.73"/>
    <n v="0.42"/>
    <n v="1"/>
  </r>
  <r>
    <x v="21"/>
    <x v="3"/>
    <s v="Treated"/>
    <s v="Rape/sexual assault"/>
    <n v="2373"/>
    <n v="0"/>
    <n v="7985"/>
    <n v="2863"/>
    <n v="1"/>
    <n v="0.1"/>
    <n v="0"/>
    <n v="0.41"/>
    <n v="0.15"/>
    <n v="1"/>
  </r>
  <r>
    <x v="22"/>
    <x v="3"/>
    <s v="Treated"/>
    <s v="Rape/sexual assault"/>
    <n v="4546"/>
    <n v="0"/>
    <n v="10988"/>
    <n v="3287"/>
    <n v="1"/>
    <n v="0.2"/>
    <n v="0"/>
    <n v="0.57999999999999996"/>
    <n v="0.17"/>
    <n v="1"/>
  </r>
  <r>
    <x v="23"/>
    <x v="3"/>
    <s v="Treated"/>
    <s v="Rape/sexual assault"/>
    <n v="19788"/>
    <n v="887"/>
    <n v="38689"/>
    <n v="9644"/>
    <n v="1"/>
    <n v="1.1000000000000001"/>
    <n v="0.05"/>
    <n v="2.08"/>
    <n v="0.52"/>
    <n v="1"/>
  </r>
  <r>
    <x v="24"/>
    <x v="3"/>
    <s v="Treated"/>
    <s v="Rape/sexual assault"/>
    <n v="9850"/>
    <n v="0"/>
    <n v="20702"/>
    <n v="5537"/>
    <n v="1"/>
    <n v="0.5"/>
    <n v="0"/>
    <n v="1.1399999999999999"/>
    <n v="0.3"/>
    <n v="1"/>
  </r>
  <r>
    <x v="25"/>
    <x v="3"/>
    <s v="Treated"/>
    <s v="Rape/sexual assault"/>
    <n v="11600"/>
    <n v="158"/>
    <n v="23042"/>
    <n v="5838"/>
    <n v="1"/>
    <n v="0.7"/>
    <n v="0.01"/>
    <n v="1.31"/>
    <n v="0.33"/>
    <n v="1"/>
  </r>
  <r>
    <x v="26"/>
    <x v="3"/>
    <s v="Treated"/>
    <s v="Rape/sexual assault"/>
    <n v="14124"/>
    <n v="22"/>
    <n v="28225"/>
    <n v="7195"/>
    <n v="1"/>
    <n v="0.8"/>
    <n v="0"/>
    <n v="1.64"/>
    <n v="0.42"/>
    <n v="1"/>
  </r>
  <r>
    <x v="27"/>
    <x v="3"/>
    <s v="Treated"/>
    <s v="Rape/sexual assault"/>
    <n v="20841"/>
    <n v="161"/>
    <n v="41521"/>
    <n v="10551"/>
    <n v="1"/>
    <n v="1.3"/>
    <n v="0.01"/>
    <n v="2.5"/>
    <n v="0.63"/>
    <n v="1"/>
  </r>
  <r>
    <x v="0"/>
    <x v="4"/>
    <s v="Treated"/>
    <s v="Rape/sexual assault"/>
    <n v="2517"/>
    <n v="0"/>
    <n v="7814"/>
    <n v="2702"/>
    <n v="1"/>
    <n v="0.5"/>
    <n v="0"/>
    <n v="1.62"/>
    <n v="0.56000000000000005"/>
    <n v="1"/>
  </r>
  <r>
    <x v="1"/>
    <x v="4"/>
    <s v="Treated"/>
    <s v="Rape/sexual assault"/>
    <n v="5016"/>
    <n v="0"/>
    <n v="13339"/>
    <n v="4246"/>
    <n v="1"/>
    <n v="1"/>
    <n v="0"/>
    <n v="2.68"/>
    <n v="0.85"/>
    <n v="1"/>
  </r>
  <r>
    <x v="2"/>
    <x v="4"/>
    <s v="Treated"/>
    <s v="Rape/sexual assault"/>
    <n v="0"/>
    <m/>
    <m/>
    <m/>
    <n v="2"/>
    <n v="0"/>
    <m/>
    <m/>
    <m/>
    <n v="2"/>
  </r>
  <r>
    <x v="3"/>
    <x v="4"/>
    <s v="Treated"/>
    <s v="Rape/sexual assault"/>
    <n v="3854"/>
    <n v="0"/>
    <n v="11009"/>
    <n v="3651"/>
    <n v="1"/>
    <n v="0.8"/>
    <n v="0"/>
    <n v="2.23"/>
    <n v="0.74"/>
    <n v="1"/>
  </r>
  <r>
    <x v="4"/>
    <x v="4"/>
    <s v="Treated"/>
    <s v="Rape/sexual assault"/>
    <n v="0"/>
    <m/>
    <m/>
    <m/>
    <n v="2"/>
    <n v="0"/>
    <m/>
    <m/>
    <m/>
    <n v="2"/>
  </r>
  <r>
    <x v="5"/>
    <x v="4"/>
    <s v="Treated"/>
    <s v="Rape/sexual assault"/>
    <n v="10367"/>
    <n v="0"/>
    <n v="24511"/>
    <n v="7216"/>
    <n v="1"/>
    <n v="2"/>
    <n v="0"/>
    <n v="4.7699999999999996"/>
    <n v="1.4"/>
    <n v="1"/>
  </r>
  <r>
    <x v="6"/>
    <x v="4"/>
    <s v="Treated"/>
    <s v="Rape/sexual assault"/>
    <n v="0"/>
    <m/>
    <m/>
    <m/>
    <n v="2"/>
    <n v="0"/>
    <m/>
    <m/>
    <m/>
    <n v="2"/>
  </r>
  <r>
    <x v="7"/>
    <x v="4"/>
    <s v="Treated"/>
    <s v="Rape/sexual assault"/>
    <n v="0"/>
    <m/>
    <m/>
    <m/>
    <n v="2"/>
    <n v="0"/>
    <m/>
    <m/>
    <m/>
    <n v="2"/>
  </r>
  <r>
    <x v="8"/>
    <x v="4"/>
    <s v="Treated"/>
    <s v="Rape/sexual assault"/>
    <n v="0"/>
    <m/>
    <m/>
    <m/>
    <n v="2"/>
    <n v="0"/>
    <m/>
    <m/>
    <m/>
    <n v="2"/>
  </r>
  <r>
    <x v="9"/>
    <x v="4"/>
    <s v="Treated"/>
    <s v="Rape/sexual assault"/>
    <n v="6846"/>
    <n v="0"/>
    <n v="16262"/>
    <n v="4805"/>
    <n v="1"/>
    <n v="1.4"/>
    <n v="0"/>
    <n v="3.26"/>
    <n v="0.96"/>
    <n v="1"/>
  </r>
  <r>
    <x v="10"/>
    <x v="4"/>
    <s v="Treated"/>
    <s v="Rape/sexual assault"/>
    <n v="2044"/>
    <n v="0"/>
    <n v="6682"/>
    <n v="2366"/>
    <n v="1"/>
    <n v="0.4"/>
    <n v="0"/>
    <n v="1.34"/>
    <n v="0.47"/>
    <n v="1"/>
  </r>
  <r>
    <x v="11"/>
    <x v="4"/>
    <s v="Treated"/>
    <s v="Rape/sexual assault"/>
    <n v="14037"/>
    <n v="0"/>
    <n v="31265"/>
    <n v="8790"/>
    <n v="1"/>
    <n v="2.9"/>
    <n v="0"/>
    <n v="6.35"/>
    <n v="1.78"/>
    <n v="1"/>
  </r>
  <r>
    <x v="12"/>
    <x v="4"/>
    <s v="Treated"/>
    <s v="Rape/sexual assault"/>
    <n v="0"/>
    <m/>
    <m/>
    <m/>
    <n v="2"/>
    <n v="0"/>
    <m/>
    <m/>
    <m/>
    <n v="2"/>
  </r>
  <r>
    <x v="13"/>
    <x v="4"/>
    <s v="Treated"/>
    <s v="Rape/sexual assault"/>
    <n v="11522"/>
    <n v="2202"/>
    <n v="20841"/>
    <n v="4755"/>
    <n v="1"/>
    <n v="2.5"/>
    <n v="0.51"/>
    <n v="4.45"/>
    <n v="1"/>
    <n v="1"/>
  </r>
  <r>
    <x v="14"/>
    <x v="4"/>
    <s v="Treated"/>
    <s v="Rape/sexual assault"/>
    <n v="0"/>
    <m/>
    <m/>
    <m/>
    <n v="2"/>
    <n v="0"/>
    <m/>
    <m/>
    <m/>
    <n v="2"/>
  </r>
  <r>
    <x v="15"/>
    <x v="4"/>
    <s v="Treated"/>
    <s v="Rape/sexual assault"/>
    <n v="17168"/>
    <n v="0"/>
    <n v="34837"/>
    <n v="9015"/>
    <n v="1"/>
    <n v="3.9"/>
    <n v="0"/>
    <n v="7.92"/>
    <n v="2.04"/>
    <n v="1"/>
  </r>
  <r>
    <x v="16"/>
    <x v="4"/>
    <s v="Treated"/>
    <s v="Rape/sexual assault"/>
    <n v="0"/>
    <m/>
    <m/>
    <m/>
    <n v="2"/>
    <n v="0"/>
    <m/>
    <m/>
    <m/>
    <n v="2"/>
  </r>
  <r>
    <x v="17"/>
    <x v="4"/>
    <s v="Treated"/>
    <s v="Rape/sexual assault"/>
    <n v="3384"/>
    <n v="0"/>
    <n v="9937"/>
    <n v="3344"/>
    <n v="1"/>
    <n v="0.7"/>
    <n v="0"/>
    <n v="2.17"/>
    <n v="0.73"/>
    <n v="1"/>
  </r>
  <r>
    <x v="18"/>
    <x v="4"/>
    <s v="Treated"/>
    <s v="Rape/sexual assault"/>
    <n v="2445"/>
    <n v="0"/>
    <n v="7365"/>
    <n v="2510"/>
    <n v="1"/>
    <n v="0.5"/>
    <n v="0"/>
    <n v="1.63"/>
    <n v="0.56000000000000005"/>
    <n v="1"/>
  </r>
  <r>
    <x v="19"/>
    <x v="4"/>
    <s v="Treated"/>
    <s v="Rape/sexual assault"/>
    <n v="2319"/>
    <n v="0"/>
    <n v="7689"/>
    <n v="2740"/>
    <n v="1"/>
    <n v="0.5"/>
    <n v="0"/>
    <n v="1.63"/>
    <n v="0.57999999999999996"/>
    <n v="1"/>
  </r>
  <r>
    <x v="20"/>
    <x v="4"/>
    <s v="Treated"/>
    <s v="Rape/sexual assault"/>
    <n v="9797"/>
    <n v="0"/>
    <n v="21094"/>
    <n v="5764"/>
    <n v="1"/>
    <n v="2.1"/>
    <n v="0"/>
    <n v="4.47"/>
    <n v="1.22"/>
    <n v="1"/>
  </r>
  <r>
    <x v="21"/>
    <x v="4"/>
    <s v="Treated"/>
    <s v="Rape/sexual assault"/>
    <n v="13418"/>
    <n v="0"/>
    <n v="28203"/>
    <n v="7543"/>
    <n v="1"/>
    <n v="2.8"/>
    <n v="0"/>
    <n v="5.83"/>
    <n v="1.55"/>
    <n v="1"/>
  </r>
  <r>
    <x v="22"/>
    <x v="4"/>
    <s v="Treated"/>
    <s v="Rape/sexual assault"/>
    <n v="7708"/>
    <n v="0"/>
    <n v="16502"/>
    <n v="4487"/>
    <n v="1"/>
    <n v="1.6"/>
    <n v="0"/>
    <n v="3.32"/>
    <n v="0.9"/>
    <n v="1"/>
  </r>
  <r>
    <x v="23"/>
    <x v="4"/>
    <s v="Treated"/>
    <s v="Rape/sexual assault"/>
    <n v="7287"/>
    <n v="0"/>
    <n v="17959"/>
    <n v="5445"/>
    <n v="1"/>
    <n v="1.5"/>
    <n v="0"/>
    <n v="3.68"/>
    <n v="1.1100000000000001"/>
    <n v="1"/>
  </r>
  <r>
    <x v="24"/>
    <x v="4"/>
    <s v="Treated"/>
    <s v="Rape/sexual assault"/>
    <n v="0"/>
    <m/>
    <m/>
    <m/>
    <n v="2"/>
    <n v="0"/>
    <m/>
    <m/>
    <m/>
    <n v="2"/>
  </r>
  <r>
    <x v="25"/>
    <x v="4"/>
    <s v="Treated"/>
    <s v="Rape/sexual assault"/>
    <n v="18581"/>
    <n v="3557"/>
    <n v="33606"/>
    <n v="7666"/>
    <n v="1"/>
    <n v="3.8"/>
    <n v="0.77"/>
    <n v="6.91"/>
    <n v="1.57"/>
    <n v="1"/>
  </r>
  <r>
    <x v="26"/>
    <x v="4"/>
    <s v="Treated"/>
    <s v="Rape/sexual assault"/>
    <n v="6762"/>
    <n v="0"/>
    <n v="16175"/>
    <n v="4803"/>
    <n v="1"/>
    <n v="1.4"/>
    <n v="0"/>
    <n v="3.36"/>
    <n v="1"/>
    <n v="1"/>
  </r>
  <r>
    <x v="27"/>
    <x v="4"/>
    <s v="Treated"/>
    <s v="Rape/sexual assault"/>
    <n v="15578"/>
    <n v="0"/>
    <n v="33135"/>
    <n v="8958"/>
    <n v="1"/>
    <n v="3.1"/>
    <n v="0"/>
    <n v="6.59"/>
    <n v="1.78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s v="Not treated"/>
    <s v="Rape/sexual assault"/>
    <n v="113889"/>
    <n v="62408"/>
    <n v="165369"/>
    <n v="26266"/>
    <n v="0"/>
    <n v="1.1000000000000001"/>
    <n v="0.63"/>
    <n v="1.66"/>
    <n v="0.26"/>
    <n v="0"/>
  </r>
  <r>
    <x v="1"/>
    <x v="0"/>
    <s v="Not treated"/>
    <s v="Rape/sexual assault"/>
    <n v="193163"/>
    <n v="120345"/>
    <n v="265982"/>
    <n v="37153"/>
    <n v="0"/>
    <n v="2"/>
    <n v="1.23"/>
    <n v="2.71"/>
    <n v="0.38"/>
    <n v="0"/>
  </r>
  <r>
    <x v="2"/>
    <x v="0"/>
    <s v="Not treated"/>
    <s v="Rape/sexual assault"/>
    <n v="147964"/>
    <n v="87310"/>
    <n v="208618"/>
    <n v="30947"/>
    <n v="0"/>
    <n v="1.5"/>
    <n v="0.9"/>
    <n v="2.14"/>
    <n v="0.32"/>
    <n v="0"/>
  </r>
  <r>
    <x v="3"/>
    <x v="0"/>
    <s v="Not treated"/>
    <s v="Rape/sexual assault"/>
    <n v="54952"/>
    <n v="22947"/>
    <n v="86957"/>
    <n v="16330"/>
    <n v="0"/>
    <n v="0.6"/>
    <n v="0.24"/>
    <n v="0.9"/>
    <n v="0.17"/>
    <n v="0"/>
  </r>
  <r>
    <x v="4"/>
    <x v="0"/>
    <s v="Not treated"/>
    <s v="Rape/sexual assault"/>
    <n v="87638"/>
    <n v="45730"/>
    <n v="129546"/>
    <n v="21382"/>
    <n v="0"/>
    <n v="0.9"/>
    <n v="0.48"/>
    <n v="1.36"/>
    <n v="0.22"/>
    <n v="0"/>
  </r>
  <r>
    <x v="5"/>
    <x v="0"/>
    <s v="Not treated"/>
    <s v="Rape/sexual assault"/>
    <n v="47581"/>
    <n v="13024"/>
    <n v="82137"/>
    <n v="17631"/>
    <n v="0"/>
    <n v="0.5"/>
    <n v="0.14000000000000001"/>
    <n v="0.88"/>
    <n v="0.19"/>
    <n v="0"/>
  </r>
  <r>
    <x v="6"/>
    <x v="0"/>
    <s v="Not treated"/>
    <s v="Rape/sexual assault"/>
    <n v="22629"/>
    <n v="1615"/>
    <n v="43644"/>
    <n v="10722"/>
    <n v="1"/>
    <n v="0.2"/>
    <n v="0.02"/>
    <n v="0.47"/>
    <n v="0.12"/>
    <n v="1"/>
  </r>
  <r>
    <x v="7"/>
    <x v="0"/>
    <s v="Not treated"/>
    <s v="Rape/sexual assault"/>
    <n v="44022"/>
    <n v="12981"/>
    <n v="75063"/>
    <n v="15838"/>
    <n v="0"/>
    <n v="0.5"/>
    <n v="0.14000000000000001"/>
    <n v="0.82"/>
    <n v="0.17"/>
    <n v="0"/>
  </r>
  <r>
    <x v="8"/>
    <x v="0"/>
    <s v="Not treated"/>
    <s v="Rape/sexual assault"/>
    <n v="20894"/>
    <n v="633"/>
    <n v="41156"/>
    <n v="10338"/>
    <n v="1"/>
    <n v="0.2"/>
    <n v="0.01"/>
    <n v="0.46"/>
    <n v="0.12"/>
    <n v="1"/>
  </r>
  <r>
    <x v="9"/>
    <x v="0"/>
    <s v="Not treated"/>
    <s v="Rape/sexual assault"/>
    <n v="59616"/>
    <n v="24404"/>
    <n v="94828"/>
    <n v="17966"/>
    <n v="0"/>
    <n v="0.7"/>
    <n v="0.28000000000000003"/>
    <n v="1.0900000000000001"/>
    <n v="0.21"/>
    <n v="0"/>
  </r>
  <r>
    <x v="10"/>
    <x v="0"/>
    <s v="Not treated"/>
    <s v="Rape/sexual assault"/>
    <n v="16823"/>
    <n v="382"/>
    <n v="33263"/>
    <n v="8388"/>
    <n v="1"/>
    <n v="0.2"/>
    <n v="0"/>
    <n v="0.39"/>
    <n v="0.1"/>
    <n v="1"/>
  </r>
  <r>
    <x v="11"/>
    <x v="0"/>
    <s v="Not treated"/>
    <s v="Rape/sexual assault"/>
    <n v="78158"/>
    <n v="28720"/>
    <n v="127597"/>
    <n v="25224"/>
    <n v="1"/>
    <n v="0.9"/>
    <n v="0.35"/>
    <n v="1.54"/>
    <n v="0.3"/>
    <n v="1"/>
  </r>
  <r>
    <x v="12"/>
    <x v="0"/>
    <s v="Not treated"/>
    <s v="Rape/sexual assault"/>
    <n v="73403"/>
    <n v="25373"/>
    <n v="121433"/>
    <n v="24506"/>
    <n v="1"/>
    <n v="0.9"/>
    <n v="0.31"/>
    <n v="1.48"/>
    <n v="0.3"/>
    <n v="1"/>
  </r>
  <r>
    <x v="13"/>
    <x v="0"/>
    <s v="Not treated"/>
    <s v="Rape/sexual assault"/>
    <n v="46470"/>
    <n v="20944"/>
    <n v="71995"/>
    <n v="13024"/>
    <n v="0"/>
    <n v="0.6"/>
    <n v="0.26"/>
    <n v="0.88"/>
    <n v="0.16"/>
    <n v="0"/>
  </r>
  <r>
    <x v="14"/>
    <x v="0"/>
    <s v="Not treated"/>
    <s v="Rape/sexual assault"/>
    <n v="80955"/>
    <n v="37113"/>
    <n v="124798"/>
    <n v="22369"/>
    <n v="0"/>
    <n v="1"/>
    <n v="0.46"/>
    <n v="1.55"/>
    <n v="0.28000000000000003"/>
    <n v="0"/>
  </r>
  <r>
    <x v="15"/>
    <x v="0"/>
    <s v="Not treated"/>
    <s v="Rape/sexual assault"/>
    <n v="40935"/>
    <n v="11394"/>
    <n v="70476"/>
    <n v="15072"/>
    <n v="1"/>
    <n v="0.5"/>
    <n v="0.14000000000000001"/>
    <n v="0.88"/>
    <n v="0.19"/>
    <n v="1"/>
  </r>
  <r>
    <x v="16"/>
    <x v="0"/>
    <s v="Not treated"/>
    <s v="Rape/sexual assault"/>
    <n v="24233"/>
    <n v="3909"/>
    <n v="44557"/>
    <n v="10370"/>
    <n v="1"/>
    <n v="0.3"/>
    <n v="0.05"/>
    <n v="0.56999999999999995"/>
    <n v="0.13"/>
    <n v="1"/>
  </r>
  <r>
    <x v="17"/>
    <x v="0"/>
    <s v="Not treated"/>
    <s v="Rape/sexual assault"/>
    <n v="51250"/>
    <n v="18860"/>
    <n v="83641"/>
    <n v="16526"/>
    <n v="0"/>
    <n v="0.7"/>
    <n v="0.25"/>
    <n v="1.0900000000000001"/>
    <n v="0.22"/>
    <n v="0"/>
  </r>
  <r>
    <x v="18"/>
    <x v="0"/>
    <s v="Not treated"/>
    <s v="Rape/sexual assault"/>
    <n v="58056"/>
    <n v="23183"/>
    <n v="92928"/>
    <n v="17793"/>
    <n v="0"/>
    <n v="0.8"/>
    <n v="0.31"/>
    <n v="1.25"/>
    <n v="0.24"/>
    <n v="0"/>
  </r>
  <r>
    <x v="19"/>
    <x v="0"/>
    <s v="Not treated"/>
    <s v="Rape/sexual assault"/>
    <n v="113278"/>
    <n v="62446"/>
    <n v="164110"/>
    <n v="25935"/>
    <n v="0"/>
    <n v="1.6"/>
    <n v="0.86"/>
    <n v="2.2599999999999998"/>
    <n v="0.36"/>
    <n v="0"/>
  </r>
  <r>
    <x v="20"/>
    <x v="0"/>
    <s v="Not treated"/>
    <s v="Rape/sexual assault"/>
    <n v="118693"/>
    <n v="64586"/>
    <n v="172800"/>
    <n v="27606"/>
    <n v="0"/>
    <n v="1.7"/>
    <n v="0.91"/>
    <n v="2.42"/>
    <n v="0.38"/>
    <n v="0"/>
  </r>
  <r>
    <x v="21"/>
    <x v="0"/>
    <s v="Not treated"/>
    <s v="Rape/sexual assault"/>
    <n v="103641"/>
    <n v="52367"/>
    <n v="154915"/>
    <n v="26160"/>
    <n v="0"/>
    <n v="1.5"/>
    <n v="0.75"/>
    <n v="2.19"/>
    <n v="0.37"/>
    <n v="0"/>
  </r>
  <r>
    <x v="22"/>
    <x v="0"/>
    <s v="Not treated"/>
    <s v="Rape/sexual assault"/>
    <n v="72016"/>
    <n v="36090"/>
    <n v="107942"/>
    <n v="18330"/>
    <n v="0"/>
    <n v="1"/>
    <n v="0.53"/>
    <n v="1.57"/>
    <n v="0.26"/>
    <n v="0"/>
  </r>
  <r>
    <x v="23"/>
    <x v="0"/>
    <s v="Not treated"/>
    <s v="Rape/sexual assault"/>
    <n v="133542"/>
    <n v="72714"/>
    <n v="194369"/>
    <n v="31035"/>
    <n v="0"/>
    <n v="2"/>
    <n v="1.08"/>
    <n v="2.87"/>
    <n v="0.46"/>
    <n v="0"/>
  </r>
  <r>
    <x v="24"/>
    <x v="0"/>
    <s v="Not treated"/>
    <s v="Rape/sexual assault"/>
    <n v="54347"/>
    <n v="24042"/>
    <n v="84651"/>
    <n v="15462"/>
    <n v="0"/>
    <n v="0.8"/>
    <n v="0.36"/>
    <n v="1.27"/>
    <n v="0.23"/>
    <n v="0"/>
  </r>
  <r>
    <x v="25"/>
    <x v="0"/>
    <s v="Not treated"/>
    <s v="Rape/sexual assault"/>
    <n v="86724"/>
    <n v="48495"/>
    <n v="124953"/>
    <n v="19505"/>
    <n v="0"/>
    <n v="1.3"/>
    <n v="0.74"/>
    <n v="1.9"/>
    <n v="0.3"/>
    <n v="0"/>
  </r>
  <r>
    <x v="26"/>
    <x v="0"/>
    <s v="Not treated"/>
    <s v="Rape/sexual assault"/>
    <n v="170209"/>
    <n v="109449"/>
    <n v="230969"/>
    <n v="31000"/>
    <n v="0"/>
    <n v="2.6"/>
    <n v="1.69"/>
    <n v="3.55"/>
    <n v="0.47"/>
    <n v="0"/>
  </r>
  <r>
    <x v="27"/>
    <x v="0"/>
    <s v="Not treated"/>
    <s v="Rape/sexual assault"/>
    <n v="90776"/>
    <n v="41905"/>
    <n v="139647"/>
    <n v="24935"/>
    <n v="0"/>
    <n v="1.4"/>
    <n v="0.66"/>
    <n v="2.1800000000000002"/>
    <n v="0.39"/>
    <n v="0"/>
  </r>
  <r>
    <x v="0"/>
    <x v="1"/>
    <s v="Not treated"/>
    <s v="Rape/sexual assault"/>
    <n v="661"/>
    <n v="0"/>
    <n v="3243"/>
    <n v="1317"/>
    <n v="1"/>
    <n v="0"/>
    <m/>
    <m/>
    <m/>
    <n v="2"/>
  </r>
  <r>
    <x v="1"/>
    <x v="1"/>
    <s v="Not treated"/>
    <s v="Rape/sexual assault"/>
    <n v="12130"/>
    <n v="0"/>
    <n v="25749"/>
    <n v="6949"/>
    <n v="1"/>
    <n v="0.1"/>
    <n v="0"/>
    <n v="0.2"/>
    <n v="0.05"/>
    <n v="1"/>
  </r>
  <r>
    <x v="2"/>
    <x v="1"/>
    <s v="Not treated"/>
    <s v="Rape/sexual assault"/>
    <n v="22294"/>
    <n v="3870"/>
    <n v="40718"/>
    <n v="9400"/>
    <n v="1"/>
    <n v="0.2"/>
    <n v="0.03"/>
    <n v="0.32"/>
    <n v="7.0000000000000007E-2"/>
    <n v="1"/>
  </r>
  <r>
    <x v="3"/>
    <x v="1"/>
    <s v="Not treated"/>
    <s v="Rape/sexual assault"/>
    <n v="1657"/>
    <n v="0"/>
    <n v="6229"/>
    <n v="2332"/>
    <n v="1"/>
    <n v="0"/>
    <m/>
    <m/>
    <m/>
    <n v="2"/>
  </r>
  <r>
    <x v="4"/>
    <x v="1"/>
    <s v="Not treated"/>
    <s v="Rape/sexual assault"/>
    <n v="11948"/>
    <n v="0"/>
    <n v="24882"/>
    <n v="6599"/>
    <n v="1"/>
    <n v="0.1"/>
    <n v="0"/>
    <n v="0.19"/>
    <n v="0.05"/>
    <n v="1"/>
  </r>
  <r>
    <x v="5"/>
    <x v="1"/>
    <s v="Not treated"/>
    <s v="Rape/sexual assault"/>
    <n v="3121"/>
    <n v="0"/>
    <n v="10400"/>
    <n v="3714"/>
    <n v="1"/>
    <n v="0"/>
    <m/>
    <m/>
    <m/>
    <n v="2"/>
  </r>
  <r>
    <x v="6"/>
    <x v="1"/>
    <s v="Not treated"/>
    <s v="Rape/sexual assault"/>
    <n v="10085"/>
    <n v="0"/>
    <n v="23245"/>
    <n v="6714"/>
    <n v="1"/>
    <n v="0.1"/>
    <n v="0"/>
    <n v="0.18"/>
    <n v="0.05"/>
    <n v="1"/>
  </r>
  <r>
    <x v="7"/>
    <x v="1"/>
    <s v="Not treated"/>
    <s v="Rape/sexual assault"/>
    <n v="6163"/>
    <n v="0"/>
    <n v="15094"/>
    <n v="4557"/>
    <n v="1"/>
    <n v="0"/>
    <m/>
    <m/>
    <m/>
    <n v="2"/>
  </r>
  <r>
    <x v="8"/>
    <x v="1"/>
    <s v="Not treated"/>
    <s v="Rape/sexual assault"/>
    <n v="12175"/>
    <n v="0"/>
    <n v="27201"/>
    <n v="7667"/>
    <n v="1"/>
    <n v="0.1"/>
    <n v="0"/>
    <n v="0.22"/>
    <n v="0.06"/>
    <n v="1"/>
  </r>
  <r>
    <x v="9"/>
    <x v="1"/>
    <s v="Not treated"/>
    <s v="Rape/sexual assault"/>
    <n v="18819"/>
    <n v="1675"/>
    <n v="35963"/>
    <n v="8747"/>
    <n v="1"/>
    <n v="0.1"/>
    <n v="0.01"/>
    <n v="0.28999999999999998"/>
    <n v="7.0000000000000007E-2"/>
    <n v="1"/>
  </r>
  <r>
    <x v="10"/>
    <x v="1"/>
    <s v="Not treated"/>
    <s v="Rape/sexual assault"/>
    <n v="6515"/>
    <n v="0"/>
    <n v="15667"/>
    <n v="4670"/>
    <n v="1"/>
    <n v="0.1"/>
    <n v="0"/>
    <n v="0.12"/>
    <n v="0.04"/>
    <n v="1"/>
  </r>
  <r>
    <x v="11"/>
    <x v="1"/>
    <s v="Not treated"/>
    <s v="Rape/sexual assault"/>
    <n v="2186"/>
    <n v="0"/>
    <n v="8203"/>
    <n v="3070"/>
    <n v="1"/>
    <n v="0"/>
    <m/>
    <m/>
    <m/>
    <n v="2"/>
  </r>
  <r>
    <x v="12"/>
    <x v="1"/>
    <s v="Not treated"/>
    <s v="Rape/sexual assault"/>
    <n v="57076"/>
    <n v="15685"/>
    <n v="98468"/>
    <n v="21119"/>
    <n v="1"/>
    <n v="0.5"/>
    <n v="0.12"/>
    <n v="0.78"/>
    <n v="0.17"/>
    <n v="1"/>
  </r>
  <r>
    <x v="13"/>
    <x v="1"/>
    <s v="Not treated"/>
    <s v="Rape/sexual assault"/>
    <n v="7421"/>
    <n v="606"/>
    <n v="14235"/>
    <n v="3477"/>
    <n v="1"/>
    <n v="0.1"/>
    <n v="0"/>
    <n v="0.11"/>
    <n v="0.03"/>
    <n v="1"/>
  </r>
  <r>
    <x v="14"/>
    <x v="1"/>
    <s v="Not treated"/>
    <s v="Rape/sexual assault"/>
    <n v="25760"/>
    <n v="3732"/>
    <n v="47788"/>
    <n v="11239"/>
    <n v="1"/>
    <n v="0.2"/>
    <n v="0.03"/>
    <n v="0.39"/>
    <n v="0.09"/>
    <n v="1"/>
  </r>
  <r>
    <x v="15"/>
    <x v="1"/>
    <s v="Not treated"/>
    <s v="Rape/sexual assault"/>
    <n v="7103"/>
    <n v="0"/>
    <n v="17800"/>
    <n v="5458"/>
    <n v="1"/>
    <n v="0.1"/>
    <n v="0"/>
    <n v="0.15"/>
    <n v="0.04"/>
    <n v="1"/>
  </r>
  <r>
    <x v="16"/>
    <x v="1"/>
    <s v="Not treated"/>
    <s v="Rape/sexual assault"/>
    <n v="8383"/>
    <n v="0"/>
    <n v="19577"/>
    <n v="5712"/>
    <n v="1"/>
    <n v="0.1"/>
    <n v="0"/>
    <n v="0.16"/>
    <n v="0.05"/>
    <n v="1"/>
  </r>
  <r>
    <x v="17"/>
    <x v="1"/>
    <s v="Not treated"/>
    <s v="Rape/sexual assault"/>
    <n v="9211"/>
    <n v="0"/>
    <n v="20751"/>
    <n v="5888"/>
    <n v="1"/>
    <n v="0.1"/>
    <n v="0"/>
    <n v="0.17"/>
    <n v="0.05"/>
    <n v="1"/>
  </r>
  <r>
    <x v="18"/>
    <x v="1"/>
    <s v="Not treated"/>
    <s v="Rape/sexual assault"/>
    <n v="2220"/>
    <n v="0"/>
    <n v="6875"/>
    <n v="2375"/>
    <n v="1"/>
    <n v="0"/>
    <m/>
    <m/>
    <m/>
    <n v="2"/>
  </r>
  <r>
    <x v="19"/>
    <x v="1"/>
    <s v="Not treated"/>
    <s v="Rape/sexual assault"/>
    <n v="7993"/>
    <n v="0"/>
    <n v="18550"/>
    <n v="5386"/>
    <n v="1"/>
    <n v="0.1"/>
    <n v="0"/>
    <n v="0.16"/>
    <n v="0.05"/>
    <n v="1"/>
  </r>
  <r>
    <x v="20"/>
    <x v="1"/>
    <s v="Not treated"/>
    <s v="Rape/sexual assault"/>
    <n v="4606"/>
    <n v="0"/>
    <n v="11890"/>
    <n v="3717"/>
    <n v="1"/>
    <n v="0"/>
    <m/>
    <m/>
    <m/>
    <n v="2"/>
  </r>
  <r>
    <x v="21"/>
    <x v="1"/>
    <s v="Not treated"/>
    <s v="Rape/sexual assault"/>
    <n v="34513"/>
    <n v="8636"/>
    <n v="60390"/>
    <n v="13203"/>
    <n v="1"/>
    <n v="0.3"/>
    <n v="0.08"/>
    <n v="0.53"/>
    <n v="0.12"/>
    <n v="1"/>
  </r>
  <r>
    <x v="22"/>
    <x v="1"/>
    <s v="Not treated"/>
    <s v="Rape/sexual assault"/>
    <n v="26121"/>
    <n v="7494"/>
    <n v="44748"/>
    <n v="9504"/>
    <n v="1"/>
    <n v="0.2"/>
    <n v="7.0000000000000007E-2"/>
    <n v="0.39"/>
    <n v="0.08"/>
    <n v="1"/>
  </r>
  <r>
    <x v="23"/>
    <x v="1"/>
    <s v="Not treated"/>
    <s v="Rape/sexual assault"/>
    <n v="41282"/>
    <n v="11999"/>
    <n v="70565"/>
    <n v="14941"/>
    <n v="1"/>
    <n v="0.4"/>
    <n v="0.11"/>
    <n v="0.62"/>
    <n v="0.13"/>
    <n v="1"/>
  </r>
  <r>
    <x v="24"/>
    <x v="1"/>
    <s v="Not treated"/>
    <s v="Rape/sexual assault"/>
    <n v="10182"/>
    <n v="0"/>
    <n v="21243"/>
    <n v="5644"/>
    <n v="1"/>
    <n v="0.1"/>
    <n v="0"/>
    <n v="0.19"/>
    <n v="0.05"/>
    <n v="1"/>
  </r>
  <r>
    <x v="25"/>
    <x v="1"/>
    <s v="Not treated"/>
    <s v="Rape/sexual assault"/>
    <n v="7494"/>
    <n v="0"/>
    <n v="16426"/>
    <n v="4557"/>
    <n v="1"/>
    <n v="0.1"/>
    <n v="0"/>
    <n v="0.15"/>
    <n v="0.04"/>
    <n v="1"/>
  </r>
  <r>
    <x v="26"/>
    <x v="1"/>
    <s v="Not treated"/>
    <s v="Rape/sexual assault"/>
    <n v="80945"/>
    <n v="42338"/>
    <n v="119553"/>
    <n v="19698"/>
    <n v="0"/>
    <n v="0.7"/>
    <n v="0.38"/>
    <n v="1.07"/>
    <n v="0.18"/>
    <n v="0"/>
  </r>
  <r>
    <x v="27"/>
    <x v="1"/>
    <s v="Not treated"/>
    <s v="Rape/sexual assault"/>
    <n v="15154"/>
    <n v="0"/>
    <n v="32443"/>
    <n v="8821"/>
    <n v="1"/>
    <n v="0.1"/>
    <n v="0"/>
    <n v="0.28999999999999998"/>
    <n v="0.08"/>
    <n v="1"/>
  </r>
  <r>
    <x v="0"/>
    <x v="2"/>
    <s v="Not treated"/>
    <s v="Rape/sexual assault"/>
    <n v="5451"/>
    <n v="0"/>
    <n v="13593"/>
    <n v="4154"/>
    <n v="1"/>
    <n v="0.4"/>
    <n v="0"/>
    <n v="0.88"/>
    <n v="0.27"/>
    <n v="1"/>
  </r>
  <r>
    <x v="1"/>
    <x v="2"/>
    <s v="Not treated"/>
    <s v="Rape/sexual assault"/>
    <n v="2086"/>
    <n v="0"/>
    <n v="7264"/>
    <n v="2642"/>
    <n v="1"/>
    <n v="0.1"/>
    <n v="0"/>
    <n v="0.48"/>
    <n v="0.17"/>
    <n v="1"/>
  </r>
  <r>
    <x v="2"/>
    <x v="2"/>
    <s v="Not treated"/>
    <s v="Rape/sexual assault"/>
    <n v="1193"/>
    <n v="0"/>
    <n v="4719"/>
    <n v="1799"/>
    <n v="1"/>
    <n v="0.1"/>
    <n v="0"/>
    <n v="0.31"/>
    <n v="0.12"/>
    <n v="1"/>
  </r>
  <r>
    <x v="3"/>
    <x v="2"/>
    <s v="Not treated"/>
    <s v="Rape/sexual assault"/>
    <n v="1522"/>
    <n v="0"/>
    <n v="5894"/>
    <n v="2231"/>
    <n v="1"/>
    <n v="0.1"/>
    <n v="0"/>
    <n v="0.4"/>
    <n v="0.15"/>
    <n v="1"/>
  </r>
  <r>
    <x v="4"/>
    <x v="2"/>
    <s v="Not treated"/>
    <s v="Rape/sexual assault"/>
    <n v="0"/>
    <m/>
    <m/>
    <m/>
    <n v="2"/>
    <n v="0"/>
    <m/>
    <m/>
    <m/>
    <n v="2"/>
  </r>
  <r>
    <x v="5"/>
    <x v="2"/>
    <s v="Not treated"/>
    <s v="Rape/sexual assault"/>
    <n v="0"/>
    <m/>
    <m/>
    <m/>
    <n v="2"/>
    <n v="0"/>
    <m/>
    <m/>
    <m/>
    <n v="2"/>
  </r>
  <r>
    <x v="6"/>
    <x v="2"/>
    <s v="Not treated"/>
    <s v="Rape/sexual assault"/>
    <n v="0"/>
    <m/>
    <m/>
    <m/>
    <n v="2"/>
    <n v="0"/>
    <m/>
    <m/>
    <m/>
    <n v="2"/>
  </r>
  <r>
    <x v="7"/>
    <x v="2"/>
    <s v="Not treated"/>
    <s v="Rape/sexual assault"/>
    <n v="0"/>
    <m/>
    <m/>
    <m/>
    <n v="2"/>
    <n v="0"/>
    <m/>
    <m/>
    <m/>
    <n v="2"/>
  </r>
  <r>
    <x v="8"/>
    <x v="2"/>
    <s v="Not treated"/>
    <s v="Rape/sexual assault"/>
    <n v="0"/>
    <m/>
    <m/>
    <m/>
    <n v="2"/>
    <n v="0"/>
    <m/>
    <m/>
    <m/>
    <n v="2"/>
  </r>
  <r>
    <x v="9"/>
    <x v="2"/>
    <s v="Not treated"/>
    <s v="Rape/sexual assault"/>
    <n v="0"/>
    <m/>
    <m/>
    <m/>
    <n v="2"/>
    <n v="0"/>
    <m/>
    <m/>
    <m/>
    <n v="2"/>
  </r>
  <r>
    <x v="10"/>
    <x v="2"/>
    <s v="Not treated"/>
    <s v="Rape/sexual assault"/>
    <n v="0"/>
    <m/>
    <m/>
    <m/>
    <n v="2"/>
    <n v="0"/>
    <m/>
    <m/>
    <m/>
    <n v="2"/>
  </r>
  <r>
    <x v="11"/>
    <x v="2"/>
    <s v="Not treated"/>
    <s v="Rape/sexual assault"/>
    <n v="0"/>
    <m/>
    <m/>
    <m/>
    <n v="2"/>
    <n v="0"/>
    <m/>
    <m/>
    <m/>
    <n v="2"/>
  </r>
  <r>
    <x v="12"/>
    <x v="2"/>
    <s v="Not treated"/>
    <s v="Rape/sexual assault"/>
    <n v="3376"/>
    <n v="0"/>
    <n v="11982"/>
    <n v="4391"/>
    <n v="1"/>
    <n v="0.2"/>
    <n v="0"/>
    <n v="0.86"/>
    <n v="0.31"/>
    <n v="1"/>
  </r>
  <r>
    <x v="13"/>
    <x v="2"/>
    <s v="Not treated"/>
    <s v="Rape/sexual assault"/>
    <n v="3276"/>
    <n v="0"/>
    <n v="7117"/>
    <n v="1960"/>
    <n v="1"/>
    <n v="0.2"/>
    <n v="0"/>
    <n v="0.51"/>
    <n v="0.14000000000000001"/>
    <n v="1"/>
  </r>
  <r>
    <x v="14"/>
    <x v="2"/>
    <s v="Not treated"/>
    <s v="Rape/sexual assault"/>
    <n v="0"/>
    <m/>
    <m/>
    <m/>
    <n v="2"/>
    <n v="0"/>
    <m/>
    <m/>
    <m/>
    <n v="2"/>
  </r>
  <r>
    <x v="15"/>
    <x v="2"/>
    <s v="Not treated"/>
    <s v="Rape/sexual assault"/>
    <n v="2987"/>
    <n v="0"/>
    <n v="9635"/>
    <n v="3392"/>
    <n v="1"/>
    <n v="0.2"/>
    <n v="0"/>
    <n v="0.67"/>
    <n v="0.24"/>
    <n v="1"/>
  </r>
  <r>
    <x v="16"/>
    <x v="2"/>
    <s v="Not treated"/>
    <s v="Rape/sexual assault"/>
    <n v="0"/>
    <m/>
    <m/>
    <m/>
    <n v="2"/>
    <n v="0"/>
    <m/>
    <m/>
    <m/>
    <n v="2"/>
  </r>
  <r>
    <x v="17"/>
    <x v="2"/>
    <s v="Not treated"/>
    <s v="Rape/sexual assault"/>
    <n v="0"/>
    <m/>
    <m/>
    <m/>
    <n v="2"/>
    <n v="0"/>
    <m/>
    <m/>
    <m/>
    <n v="2"/>
  </r>
  <r>
    <x v="18"/>
    <x v="2"/>
    <s v="Not treated"/>
    <s v="Rape/sexual assault"/>
    <n v="2568"/>
    <n v="0"/>
    <n v="7630"/>
    <n v="2582"/>
    <n v="1"/>
    <n v="0.2"/>
    <n v="0"/>
    <n v="0.56000000000000005"/>
    <n v="0.19"/>
    <n v="1"/>
  </r>
  <r>
    <x v="19"/>
    <x v="2"/>
    <s v="Not treated"/>
    <s v="Rape/sexual assault"/>
    <n v="0"/>
    <m/>
    <m/>
    <m/>
    <n v="2"/>
    <n v="0"/>
    <m/>
    <m/>
    <m/>
    <n v="2"/>
  </r>
  <r>
    <x v="20"/>
    <x v="2"/>
    <s v="Not treated"/>
    <s v="Rape/sexual assault"/>
    <n v="0"/>
    <m/>
    <m/>
    <m/>
    <n v="2"/>
    <n v="0"/>
    <m/>
    <m/>
    <m/>
    <n v="2"/>
  </r>
  <r>
    <x v="21"/>
    <x v="2"/>
    <s v="Not treated"/>
    <s v="Rape/sexual assault"/>
    <n v="0"/>
    <m/>
    <m/>
    <m/>
    <n v="2"/>
    <n v="0"/>
    <m/>
    <m/>
    <m/>
    <n v="2"/>
  </r>
  <r>
    <x v="22"/>
    <x v="2"/>
    <s v="Not treated"/>
    <s v="Rape/sexual assault"/>
    <n v="3450"/>
    <n v="0"/>
    <n v="8943"/>
    <n v="2802"/>
    <n v="1"/>
    <n v="0.3"/>
    <n v="0"/>
    <n v="0.66"/>
    <n v="0.21"/>
    <n v="1"/>
  </r>
  <r>
    <x v="23"/>
    <x v="2"/>
    <s v="Not treated"/>
    <s v="Rape/sexual assault"/>
    <n v="2048"/>
    <n v="0"/>
    <n v="7376"/>
    <n v="2718"/>
    <n v="1"/>
    <n v="0.1"/>
    <n v="0"/>
    <n v="0.53"/>
    <n v="0.2"/>
    <n v="1"/>
  </r>
  <r>
    <x v="24"/>
    <x v="2"/>
    <s v="Not treated"/>
    <s v="Rape/sexual assault"/>
    <n v="0"/>
    <m/>
    <m/>
    <m/>
    <n v="2"/>
    <n v="0"/>
    <m/>
    <m/>
    <m/>
    <n v="2"/>
  </r>
  <r>
    <x v="25"/>
    <x v="2"/>
    <s v="Not treated"/>
    <s v="Rape/sexual assault"/>
    <n v="2031"/>
    <n v="0"/>
    <n v="6398"/>
    <n v="2228"/>
    <n v="1"/>
    <n v="0.1"/>
    <n v="0"/>
    <n v="0.47"/>
    <n v="0.16"/>
    <n v="1"/>
  </r>
  <r>
    <x v="26"/>
    <x v="2"/>
    <s v="Not treated"/>
    <s v="Rape/sexual assault"/>
    <n v="0"/>
    <m/>
    <m/>
    <m/>
    <n v="2"/>
    <n v="0"/>
    <m/>
    <m/>
    <m/>
    <n v="2"/>
  </r>
  <r>
    <x v="27"/>
    <x v="2"/>
    <s v="Not treated"/>
    <s v="Rape/sexual assault"/>
    <n v="0"/>
    <m/>
    <m/>
    <m/>
    <n v="2"/>
    <n v="0"/>
    <m/>
    <m/>
    <m/>
    <n v="2"/>
  </r>
  <r>
    <x v="0"/>
    <x v="3"/>
    <s v="Not treated"/>
    <s v="Rape/sexual assault"/>
    <n v="22968"/>
    <n v="4117"/>
    <n v="41819"/>
    <n v="9618"/>
    <n v="0"/>
    <n v="0.8"/>
    <n v="0.15"/>
    <n v="1.53"/>
    <n v="0.35"/>
    <n v="0"/>
  </r>
  <r>
    <x v="1"/>
    <x v="3"/>
    <s v="Not treated"/>
    <s v="Rape/sexual assault"/>
    <n v="12498"/>
    <n v="0"/>
    <n v="26351"/>
    <n v="7068"/>
    <n v="1"/>
    <n v="0.5"/>
    <n v="0"/>
    <n v="0.97"/>
    <n v="0.26"/>
    <n v="1"/>
  </r>
  <r>
    <x v="2"/>
    <x v="3"/>
    <s v="Not treated"/>
    <s v="Rape/sexual assault"/>
    <n v="48467"/>
    <n v="18802"/>
    <n v="78132"/>
    <n v="15135"/>
    <n v="0"/>
    <n v="1.8"/>
    <n v="0.7"/>
    <n v="2.85"/>
    <n v="0.55000000000000004"/>
    <n v="0"/>
  </r>
  <r>
    <x v="3"/>
    <x v="3"/>
    <s v="Not treated"/>
    <s v="Rape/sexual assault"/>
    <n v="10130"/>
    <n v="0"/>
    <n v="22246"/>
    <n v="6182"/>
    <n v="1"/>
    <n v="0.4"/>
    <n v="0"/>
    <n v="0.83"/>
    <n v="0.23"/>
    <n v="1"/>
  </r>
  <r>
    <x v="4"/>
    <x v="3"/>
    <s v="Not treated"/>
    <s v="Rape/sexual assault"/>
    <n v="22458"/>
    <n v="3907"/>
    <n v="41010"/>
    <n v="9465"/>
    <n v="0"/>
    <n v="0.8"/>
    <n v="0.15"/>
    <n v="1.51"/>
    <n v="0.35"/>
    <n v="0"/>
  </r>
  <r>
    <x v="5"/>
    <x v="3"/>
    <s v="Not treated"/>
    <s v="Rape/sexual assault"/>
    <n v="18636"/>
    <n v="0"/>
    <n v="38435"/>
    <n v="10102"/>
    <n v="1"/>
    <n v="0.7"/>
    <n v="0"/>
    <n v="1.42"/>
    <n v="0.37"/>
    <n v="1"/>
  </r>
  <r>
    <x v="6"/>
    <x v="3"/>
    <s v="Not treated"/>
    <s v="Rape/sexual assault"/>
    <n v="11736"/>
    <n v="0"/>
    <n v="26085"/>
    <n v="7321"/>
    <n v="1"/>
    <n v="0.5"/>
    <n v="0"/>
    <n v="1"/>
    <n v="0.28000000000000003"/>
    <n v="1"/>
  </r>
  <r>
    <x v="7"/>
    <x v="3"/>
    <s v="Not treated"/>
    <s v="Rape/sexual assault"/>
    <n v="22243"/>
    <n v="2360"/>
    <n v="42125"/>
    <n v="10144"/>
    <n v="1"/>
    <n v="0.9"/>
    <n v="0.1"/>
    <n v="1.64"/>
    <n v="0.39"/>
    <n v="1"/>
  </r>
  <r>
    <x v="8"/>
    <x v="3"/>
    <s v="Not treated"/>
    <s v="Rape/sexual assault"/>
    <n v="9510"/>
    <n v="0"/>
    <n v="22641"/>
    <n v="6700"/>
    <n v="1"/>
    <n v="0.4"/>
    <n v="0"/>
    <n v="0.89"/>
    <n v="0.26"/>
    <n v="1"/>
  </r>
  <r>
    <x v="9"/>
    <x v="3"/>
    <s v="Not treated"/>
    <s v="Rape/sexual assault"/>
    <n v="3989"/>
    <n v="0"/>
    <n v="10904"/>
    <n v="3528"/>
    <n v="1"/>
    <n v="0.2"/>
    <n v="0"/>
    <n v="0.44"/>
    <n v="0.14000000000000001"/>
    <n v="1"/>
  </r>
  <r>
    <x v="10"/>
    <x v="3"/>
    <s v="Not treated"/>
    <s v="Rape/sexual assault"/>
    <n v="18234"/>
    <n v="933"/>
    <n v="35535"/>
    <n v="8827"/>
    <n v="1"/>
    <n v="0.8"/>
    <n v="0.04"/>
    <n v="1.49"/>
    <n v="0.37"/>
    <n v="1"/>
  </r>
  <r>
    <x v="11"/>
    <x v="3"/>
    <s v="Not treated"/>
    <s v="Rape/sexual assault"/>
    <n v="0"/>
    <m/>
    <m/>
    <m/>
    <n v="2"/>
    <n v="0"/>
    <m/>
    <m/>
    <m/>
    <n v="2"/>
  </r>
  <r>
    <x v="12"/>
    <x v="3"/>
    <s v="Not treated"/>
    <s v="Rape/sexual assault"/>
    <n v="6526"/>
    <n v="0"/>
    <n v="18768"/>
    <n v="6246"/>
    <n v="1"/>
    <n v="0.3"/>
    <n v="0"/>
    <n v="0.82"/>
    <n v="0.27"/>
    <n v="1"/>
  </r>
  <r>
    <x v="13"/>
    <x v="3"/>
    <s v="Not treated"/>
    <s v="Rape/sexual assault"/>
    <n v="19535"/>
    <n v="5919"/>
    <n v="33152"/>
    <n v="6947"/>
    <n v="1"/>
    <n v="0.9"/>
    <n v="0.27"/>
    <n v="1.45"/>
    <n v="0.3"/>
    <n v="1"/>
  </r>
  <r>
    <x v="14"/>
    <x v="3"/>
    <s v="Not treated"/>
    <s v="Rape/sexual assault"/>
    <n v="59006"/>
    <n v="22889"/>
    <n v="95123"/>
    <n v="18427"/>
    <n v="1"/>
    <n v="2.7"/>
    <n v="1.04"/>
    <n v="4.26"/>
    <n v="0.82"/>
    <n v="1"/>
  </r>
  <r>
    <x v="15"/>
    <x v="3"/>
    <s v="Not treated"/>
    <s v="Rape/sexual assault"/>
    <n v="16315"/>
    <n v="0"/>
    <n v="33470"/>
    <n v="8753"/>
    <n v="1"/>
    <n v="0.8"/>
    <n v="0"/>
    <n v="1.54"/>
    <n v="0.4"/>
    <n v="1"/>
  </r>
  <r>
    <x v="16"/>
    <x v="3"/>
    <s v="Not treated"/>
    <s v="Rape/sexual assault"/>
    <n v="3590"/>
    <n v="0"/>
    <n v="10656"/>
    <n v="3605"/>
    <n v="1"/>
    <n v="0.2"/>
    <n v="0"/>
    <n v="0.5"/>
    <n v="0.17"/>
    <n v="1"/>
  </r>
  <r>
    <x v="17"/>
    <x v="3"/>
    <s v="Not treated"/>
    <s v="Rape/sexual assault"/>
    <n v="25361"/>
    <n v="4361"/>
    <n v="46361"/>
    <n v="10715"/>
    <n v="1"/>
    <n v="1.2"/>
    <n v="0.21"/>
    <n v="2.17"/>
    <n v="0.5"/>
    <n v="1"/>
  </r>
  <r>
    <x v="18"/>
    <x v="3"/>
    <s v="Not treated"/>
    <s v="Rape/sexual assault"/>
    <n v="7192"/>
    <n v="0"/>
    <n v="16468"/>
    <n v="4733"/>
    <n v="1"/>
    <n v="0.4"/>
    <n v="0"/>
    <n v="0.81"/>
    <n v="0.23"/>
    <n v="1"/>
  </r>
  <r>
    <x v="19"/>
    <x v="3"/>
    <s v="Not treated"/>
    <s v="Rape/sexual assault"/>
    <n v="50559"/>
    <n v="19694"/>
    <n v="81425"/>
    <n v="15748"/>
    <n v="1"/>
    <n v="2.5"/>
    <n v="1"/>
    <n v="4.07"/>
    <n v="0.78"/>
    <n v="1"/>
  </r>
  <r>
    <x v="20"/>
    <x v="3"/>
    <s v="Not treated"/>
    <s v="Rape/sexual assault"/>
    <n v="9370"/>
    <n v="0"/>
    <n v="20372"/>
    <n v="5614"/>
    <n v="1"/>
    <n v="0.5"/>
    <n v="0"/>
    <n v="1.03"/>
    <n v="0.28000000000000003"/>
    <n v="1"/>
  </r>
  <r>
    <x v="21"/>
    <x v="3"/>
    <s v="Not treated"/>
    <s v="Rape/sexual assault"/>
    <n v="36151"/>
    <n v="9536"/>
    <n v="62765"/>
    <n v="13579"/>
    <n v="1"/>
    <n v="1.9"/>
    <n v="0.5"/>
    <n v="3.22"/>
    <n v="0.69"/>
    <n v="1"/>
  </r>
  <r>
    <x v="22"/>
    <x v="3"/>
    <s v="Not treated"/>
    <s v="Rape/sexual assault"/>
    <n v="32714"/>
    <n v="11218"/>
    <n v="54211"/>
    <n v="10968"/>
    <n v="1"/>
    <n v="1.7"/>
    <n v="0.6"/>
    <n v="2.84"/>
    <n v="0.56999999999999995"/>
    <n v="1"/>
  </r>
  <r>
    <x v="23"/>
    <x v="3"/>
    <s v="Not treated"/>
    <s v="Rape/sexual assault"/>
    <n v="45618"/>
    <n v="14504"/>
    <n v="76733"/>
    <n v="15875"/>
    <n v="1"/>
    <n v="2.5"/>
    <n v="0.79"/>
    <n v="4.12"/>
    <n v="0.85"/>
    <n v="1"/>
  </r>
  <r>
    <x v="24"/>
    <x v="3"/>
    <s v="Not treated"/>
    <s v="Rape/sexual assault"/>
    <n v="17565"/>
    <n v="2342"/>
    <n v="32788"/>
    <n v="7767"/>
    <n v="1"/>
    <n v="1"/>
    <n v="0.13"/>
    <n v="1.81"/>
    <n v="0.43"/>
    <n v="1"/>
  </r>
  <r>
    <x v="25"/>
    <x v="3"/>
    <s v="Not treated"/>
    <s v="Rape/sexual assault"/>
    <n v="38977"/>
    <n v="15635"/>
    <n v="62320"/>
    <n v="11910"/>
    <n v="1"/>
    <n v="2.2000000000000002"/>
    <n v="0.9"/>
    <n v="3.54"/>
    <n v="0.67"/>
    <n v="1"/>
  </r>
  <r>
    <x v="26"/>
    <x v="3"/>
    <s v="Not treated"/>
    <s v="Rape/sexual assault"/>
    <n v="53551"/>
    <n v="23346"/>
    <n v="83756"/>
    <n v="15411"/>
    <n v="0"/>
    <n v="3.1"/>
    <n v="1.37"/>
    <n v="4.8499999999999996"/>
    <n v="0.89"/>
    <n v="0"/>
  </r>
  <r>
    <x v="27"/>
    <x v="3"/>
    <s v="Not treated"/>
    <s v="Rape/sexual assault"/>
    <n v="56520"/>
    <n v="19703"/>
    <n v="93337"/>
    <n v="18785"/>
    <n v="0"/>
    <n v="3.4"/>
    <n v="1.21"/>
    <n v="5.6"/>
    <n v="1.1200000000000001"/>
    <n v="0"/>
  </r>
  <r>
    <x v="0"/>
    <x v="4"/>
    <s v="Not treated"/>
    <s v="Rape/sexual assault"/>
    <n v="15939"/>
    <n v="790"/>
    <n v="31087"/>
    <n v="7729"/>
    <n v="1"/>
    <n v="3.3"/>
    <n v="0.2"/>
    <n v="6.43"/>
    <n v="1.59"/>
    <n v="1"/>
  </r>
  <r>
    <x v="1"/>
    <x v="4"/>
    <s v="Not treated"/>
    <s v="Rape/sexual assault"/>
    <n v="8964"/>
    <n v="0"/>
    <n v="20447"/>
    <n v="5859"/>
    <n v="1"/>
    <n v="1.8"/>
    <n v="0"/>
    <n v="4.0999999999999996"/>
    <n v="1.17"/>
    <n v="1"/>
  </r>
  <r>
    <x v="2"/>
    <x v="4"/>
    <s v="Not treated"/>
    <s v="Rape/sexual assault"/>
    <n v="12370"/>
    <n v="0"/>
    <n v="25359"/>
    <n v="6627"/>
    <n v="1"/>
    <n v="2.4"/>
    <n v="0"/>
    <n v="4.92"/>
    <n v="1.28"/>
    <n v="1"/>
  </r>
  <r>
    <x v="3"/>
    <x v="4"/>
    <s v="Not treated"/>
    <s v="Rape/sexual assault"/>
    <n v="20320"/>
    <n v="2403"/>
    <n v="38238"/>
    <n v="9142"/>
    <n v="1"/>
    <n v="4.0999999999999996"/>
    <n v="0.52"/>
    <n v="7.71"/>
    <n v="1.83"/>
    <n v="1"/>
  </r>
  <r>
    <x v="4"/>
    <x v="4"/>
    <s v="Not treated"/>
    <s v="Rape/sexual assault"/>
    <n v="51640"/>
    <n v="21294"/>
    <n v="81985"/>
    <n v="15482"/>
    <n v="1"/>
    <n v="10.3"/>
    <n v="4.37"/>
    <n v="16.190000000000001"/>
    <n v="3.02"/>
    <n v="1"/>
  </r>
  <r>
    <x v="5"/>
    <x v="4"/>
    <s v="Not treated"/>
    <s v="Rape/sexual assault"/>
    <n v="10944"/>
    <n v="0"/>
    <n v="25528"/>
    <n v="7441"/>
    <n v="1"/>
    <n v="2.1"/>
    <n v="0"/>
    <n v="4.96"/>
    <n v="1.44"/>
    <n v="1"/>
  </r>
  <r>
    <x v="6"/>
    <x v="4"/>
    <s v="Not treated"/>
    <s v="Rape/sexual assault"/>
    <n v="39562"/>
    <n v="10214"/>
    <n v="68910"/>
    <n v="14974"/>
    <n v="1"/>
    <n v="7.8"/>
    <n v="2.12"/>
    <n v="13.46"/>
    <n v="2.89"/>
    <n v="1"/>
  </r>
  <r>
    <x v="7"/>
    <x v="4"/>
    <s v="Not treated"/>
    <s v="Rape/sexual assault"/>
    <n v="42063"/>
    <n v="11942"/>
    <n v="72183"/>
    <n v="15368"/>
    <n v="1"/>
    <n v="8.1999999999999993"/>
    <n v="2.48"/>
    <n v="13.85"/>
    <n v="2.9"/>
    <n v="1"/>
  </r>
  <r>
    <x v="8"/>
    <x v="4"/>
    <s v="Not treated"/>
    <s v="Rape/sexual assault"/>
    <n v="35192"/>
    <n v="7988"/>
    <n v="62395"/>
    <n v="13880"/>
    <n v="1"/>
    <n v="7"/>
    <n v="1.65"/>
    <n v="12.28"/>
    <n v="2.71"/>
    <n v="1"/>
  </r>
  <r>
    <x v="9"/>
    <x v="4"/>
    <s v="Not treated"/>
    <s v="Rape/sexual assault"/>
    <n v="19759"/>
    <n v="2100"/>
    <n v="37418"/>
    <n v="9010"/>
    <n v="1"/>
    <n v="4"/>
    <n v="0.47"/>
    <n v="7.48"/>
    <n v="1.79"/>
    <n v="1"/>
  </r>
  <r>
    <x v="10"/>
    <x v="4"/>
    <s v="Not treated"/>
    <s v="Rape/sexual assault"/>
    <n v="5387"/>
    <n v="0"/>
    <n v="13554"/>
    <n v="4167"/>
    <n v="1"/>
    <n v="1.1000000000000001"/>
    <n v="0"/>
    <n v="2.71"/>
    <n v="0.83"/>
    <n v="1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33248"/>
    <n v="3004"/>
    <n v="63492"/>
    <n v="15431"/>
    <n v="1"/>
    <n v="7"/>
    <n v="0.72"/>
    <n v="13.33"/>
    <n v="3.22"/>
    <n v="1"/>
  </r>
  <r>
    <x v="13"/>
    <x v="4"/>
    <s v="Not treated"/>
    <s v="Rape/sexual assault"/>
    <n v="3438"/>
    <n v="0"/>
    <n v="7410"/>
    <n v="2027"/>
    <n v="1"/>
    <n v="0.7"/>
    <n v="0"/>
    <n v="1.59"/>
    <n v="0.43"/>
    <n v="1"/>
  </r>
  <r>
    <x v="14"/>
    <x v="4"/>
    <s v="Not treated"/>
    <s v="Rape/sexual assault"/>
    <n v="19910"/>
    <n v="947"/>
    <n v="38873"/>
    <n v="9675"/>
    <n v="1"/>
    <n v="4.3"/>
    <n v="0.25"/>
    <n v="8.44"/>
    <n v="2.09"/>
    <n v="1"/>
  </r>
  <r>
    <x v="15"/>
    <x v="4"/>
    <s v="Not treated"/>
    <s v="Rape/sexual assault"/>
    <n v="3450"/>
    <n v="0"/>
    <n v="10638"/>
    <n v="3667"/>
    <n v="1"/>
    <n v="0.8"/>
    <n v="0"/>
    <n v="2.4300000000000002"/>
    <n v="0.84"/>
    <n v="1"/>
  </r>
  <r>
    <x v="16"/>
    <x v="4"/>
    <s v="Not treated"/>
    <s v="Rape/sexual assault"/>
    <n v="8987"/>
    <n v="0"/>
    <n v="20620"/>
    <n v="5935"/>
    <n v="1"/>
    <n v="1.9"/>
    <n v="0"/>
    <n v="4.41"/>
    <n v="1.27"/>
    <n v="1"/>
  </r>
  <r>
    <x v="17"/>
    <x v="4"/>
    <s v="Not treated"/>
    <s v="Rape/sexual assault"/>
    <n v="8926"/>
    <n v="0"/>
    <n v="20259"/>
    <n v="5782"/>
    <n v="1"/>
    <n v="2"/>
    <n v="0"/>
    <n v="4.41"/>
    <n v="1.26"/>
    <n v="1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4477"/>
    <n v="0"/>
    <n v="12142"/>
    <n v="3911"/>
    <n v="1"/>
    <n v="1"/>
    <n v="0"/>
    <n v="2.58"/>
    <n v="0.83"/>
    <n v="1"/>
  </r>
  <r>
    <x v="20"/>
    <x v="4"/>
    <s v="Not treated"/>
    <s v="Rape/sexual assault"/>
    <n v="3854"/>
    <n v="0"/>
    <n v="10436"/>
    <n v="3358"/>
    <n v="1"/>
    <n v="0.8"/>
    <n v="0"/>
    <n v="2.21"/>
    <n v="0.71"/>
    <n v="1"/>
  </r>
  <r>
    <x v="21"/>
    <x v="4"/>
    <s v="Not treated"/>
    <s v="Rape/sexual assault"/>
    <n v="43711"/>
    <n v="13827"/>
    <n v="73595"/>
    <n v="15247"/>
    <n v="1"/>
    <n v="9.1"/>
    <n v="3"/>
    <n v="15.14"/>
    <n v="3.1"/>
    <n v="1"/>
  </r>
  <r>
    <x v="22"/>
    <x v="4"/>
    <s v="Not treated"/>
    <s v="Rape/sexual assault"/>
    <n v="12982"/>
    <n v="931"/>
    <n v="25034"/>
    <n v="6149"/>
    <n v="1"/>
    <n v="2.6"/>
    <n v="0.21"/>
    <n v="5.03"/>
    <n v="1.23"/>
    <n v="1"/>
  </r>
  <r>
    <x v="23"/>
    <x v="4"/>
    <s v="Not treated"/>
    <s v="Rape/sexual assault"/>
    <n v="13445"/>
    <n v="0"/>
    <n v="28552"/>
    <n v="7708"/>
    <n v="1"/>
    <n v="2.8"/>
    <n v="0"/>
    <n v="5.84"/>
    <n v="1.57"/>
    <n v="1"/>
  </r>
  <r>
    <x v="24"/>
    <x v="4"/>
    <s v="Not treated"/>
    <s v="Rape/sexual assault"/>
    <n v="21620"/>
    <n v="4391"/>
    <n v="38850"/>
    <n v="8791"/>
    <n v="1"/>
    <n v="4.5"/>
    <n v="0.96"/>
    <n v="8.0399999999999991"/>
    <n v="1.81"/>
    <n v="1"/>
  </r>
  <r>
    <x v="25"/>
    <x v="4"/>
    <s v="Not treated"/>
    <s v="Rape/sexual assault"/>
    <n v="54394"/>
    <n v="25788"/>
    <n v="82999"/>
    <n v="14595"/>
    <n v="0"/>
    <n v="11.2"/>
    <n v="5.47"/>
    <n v="17.010000000000002"/>
    <n v="2.94"/>
    <n v="0"/>
  </r>
  <r>
    <x v="26"/>
    <x v="4"/>
    <s v="Not treated"/>
    <s v="Rape/sexual assault"/>
    <n v="24831"/>
    <n v="5466"/>
    <n v="44196"/>
    <n v="9880"/>
    <n v="1"/>
    <n v="5.2"/>
    <n v="1.18"/>
    <n v="9.16"/>
    <n v="2.04"/>
    <n v="1"/>
  </r>
  <r>
    <x v="27"/>
    <x v="4"/>
    <s v="Not treated"/>
    <s v="Rape/sexual assault"/>
    <n v="120137"/>
    <n v="62183"/>
    <n v="178092"/>
    <n v="29569"/>
    <n v="0"/>
    <n v="24"/>
    <n v="12.85"/>
    <n v="35.11"/>
    <n v="5.68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s v="Not treated"/>
    <s v="Rape/sexual assault"/>
    <n v="113889"/>
    <n v="62408"/>
    <n v="165369"/>
    <n v="26266"/>
    <n v="0"/>
    <n v="1.1000000000000001"/>
    <n v="0.63"/>
    <n v="1.66"/>
    <n v="0.26"/>
    <n v="0"/>
  </r>
  <r>
    <x v="1"/>
    <x v="0"/>
    <s v="Not treated"/>
    <s v="Rape/sexual assault"/>
    <n v="193163"/>
    <n v="120345"/>
    <n v="265982"/>
    <n v="37153"/>
    <n v="0"/>
    <n v="2"/>
    <n v="1.23"/>
    <n v="2.71"/>
    <n v="0.38"/>
    <n v="0"/>
  </r>
  <r>
    <x v="2"/>
    <x v="0"/>
    <s v="Not treated"/>
    <s v="Rape/sexual assault"/>
    <n v="147964"/>
    <n v="87310"/>
    <n v="208618"/>
    <n v="30947"/>
    <n v="0"/>
    <n v="1.5"/>
    <n v="0.9"/>
    <n v="2.14"/>
    <n v="0.32"/>
    <n v="0"/>
  </r>
  <r>
    <x v="3"/>
    <x v="0"/>
    <s v="Not treated"/>
    <s v="Rape/sexual assault"/>
    <n v="54952"/>
    <n v="22947"/>
    <n v="86957"/>
    <n v="16330"/>
    <n v="0"/>
    <n v="0.6"/>
    <n v="0.24"/>
    <n v="0.9"/>
    <n v="0.17"/>
    <n v="0"/>
  </r>
  <r>
    <x v="4"/>
    <x v="0"/>
    <s v="Not treated"/>
    <s v="Rape/sexual assault"/>
    <n v="87638"/>
    <n v="45730"/>
    <n v="129546"/>
    <n v="21382"/>
    <n v="0"/>
    <n v="0.9"/>
    <n v="0.48"/>
    <n v="1.36"/>
    <n v="0.22"/>
    <n v="0"/>
  </r>
  <r>
    <x v="5"/>
    <x v="0"/>
    <s v="Not treated"/>
    <s v="Rape/sexual assault"/>
    <n v="47581"/>
    <n v="13024"/>
    <n v="82137"/>
    <n v="17631"/>
    <n v="0"/>
    <n v="0.5"/>
    <n v="0.14000000000000001"/>
    <n v="0.88"/>
    <n v="0.19"/>
    <n v="0"/>
  </r>
  <r>
    <x v="6"/>
    <x v="0"/>
    <s v="Not treated"/>
    <s v="Rape/sexual assault"/>
    <n v="22629"/>
    <n v="1615"/>
    <n v="43644"/>
    <n v="10722"/>
    <n v="1"/>
    <n v="0.2"/>
    <n v="0.02"/>
    <n v="0.47"/>
    <n v="0.12"/>
    <n v="1"/>
  </r>
  <r>
    <x v="7"/>
    <x v="0"/>
    <s v="Not treated"/>
    <s v="Rape/sexual assault"/>
    <n v="44022"/>
    <n v="12981"/>
    <n v="75063"/>
    <n v="15838"/>
    <n v="0"/>
    <n v="0.5"/>
    <n v="0.14000000000000001"/>
    <n v="0.82"/>
    <n v="0.17"/>
    <n v="0"/>
  </r>
  <r>
    <x v="8"/>
    <x v="0"/>
    <s v="Not treated"/>
    <s v="Rape/sexual assault"/>
    <n v="20894"/>
    <n v="633"/>
    <n v="41156"/>
    <n v="10338"/>
    <n v="1"/>
    <n v="0.2"/>
    <n v="0.01"/>
    <n v="0.46"/>
    <n v="0.12"/>
    <n v="1"/>
  </r>
  <r>
    <x v="9"/>
    <x v="0"/>
    <s v="Not treated"/>
    <s v="Rape/sexual assault"/>
    <n v="59616"/>
    <n v="24404"/>
    <n v="94828"/>
    <n v="17966"/>
    <n v="0"/>
    <n v="0.7"/>
    <n v="0.28000000000000003"/>
    <n v="1.0900000000000001"/>
    <n v="0.21"/>
    <n v="0"/>
  </r>
  <r>
    <x v="10"/>
    <x v="0"/>
    <s v="Not treated"/>
    <s v="Rape/sexual assault"/>
    <n v="16823"/>
    <n v="382"/>
    <n v="33263"/>
    <n v="8388"/>
    <n v="1"/>
    <n v="0.2"/>
    <n v="0"/>
    <n v="0.39"/>
    <n v="0.1"/>
    <n v="1"/>
  </r>
  <r>
    <x v="11"/>
    <x v="0"/>
    <s v="Not treated"/>
    <s v="Rape/sexual assault"/>
    <n v="78158"/>
    <n v="28720"/>
    <n v="127597"/>
    <n v="25224"/>
    <n v="1"/>
    <n v="0.9"/>
    <n v="0.35"/>
    <n v="1.54"/>
    <n v="0.3"/>
    <n v="1"/>
  </r>
  <r>
    <x v="12"/>
    <x v="0"/>
    <s v="Not treated"/>
    <s v="Rape/sexual assault"/>
    <n v="73403"/>
    <n v="25373"/>
    <n v="121433"/>
    <n v="24506"/>
    <n v="1"/>
    <n v="0.9"/>
    <n v="0.31"/>
    <n v="1.48"/>
    <n v="0.3"/>
    <n v="1"/>
  </r>
  <r>
    <x v="13"/>
    <x v="0"/>
    <s v="Not treated"/>
    <s v="Rape/sexual assault"/>
    <n v="46470"/>
    <n v="20944"/>
    <n v="71995"/>
    <n v="13024"/>
    <n v="0"/>
    <n v="0.6"/>
    <n v="0.26"/>
    <n v="0.88"/>
    <n v="0.16"/>
    <n v="0"/>
  </r>
  <r>
    <x v="14"/>
    <x v="0"/>
    <s v="Not treated"/>
    <s v="Rape/sexual assault"/>
    <n v="80955"/>
    <n v="37113"/>
    <n v="124798"/>
    <n v="22369"/>
    <n v="0"/>
    <n v="1"/>
    <n v="0.46"/>
    <n v="1.55"/>
    <n v="0.28000000000000003"/>
    <n v="0"/>
  </r>
  <r>
    <x v="15"/>
    <x v="0"/>
    <s v="Not treated"/>
    <s v="Rape/sexual assault"/>
    <n v="40935"/>
    <n v="11394"/>
    <n v="70476"/>
    <n v="15072"/>
    <n v="1"/>
    <n v="0.5"/>
    <n v="0.14000000000000001"/>
    <n v="0.88"/>
    <n v="0.19"/>
    <n v="1"/>
  </r>
  <r>
    <x v="16"/>
    <x v="0"/>
    <s v="Not treated"/>
    <s v="Rape/sexual assault"/>
    <n v="24233"/>
    <n v="3909"/>
    <n v="44557"/>
    <n v="10370"/>
    <n v="1"/>
    <n v="0.3"/>
    <n v="0.05"/>
    <n v="0.56999999999999995"/>
    <n v="0.13"/>
    <n v="1"/>
  </r>
  <r>
    <x v="17"/>
    <x v="0"/>
    <s v="Not treated"/>
    <s v="Rape/sexual assault"/>
    <n v="51250"/>
    <n v="18860"/>
    <n v="83641"/>
    <n v="16526"/>
    <n v="0"/>
    <n v="0.7"/>
    <n v="0.25"/>
    <n v="1.0900000000000001"/>
    <n v="0.22"/>
    <n v="0"/>
  </r>
  <r>
    <x v="18"/>
    <x v="0"/>
    <s v="Not treated"/>
    <s v="Rape/sexual assault"/>
    <n v="58056"/>
    <n v="23183"/>
    <n v="92928"/>
    <n v="17793"/>
    <n v="0"/>
    <n v="0.8"/>
    <n v="0.31"/>
    <n v="1.25"/>
    <n v="0.24"/>
    <n v="0"/>
  </r>
  <r>
    <x v="19"/>
    <x v="0"/>
    <s v="Not treated"/>
    <s v="Rape/sexual assault"/>
    <n v="113278"/>
    <n v="62446"/>
    <n v="164110"/>
    <n v="25935"/>
    <n v="0"/>
    <n v="1.6"/>
    <n v="0.86"/>
    <n v="2.2599999999999998"/>
    <n v="0.36"/>
    <n v="0"/>
  </r>
  <r>
    <x v="20"/>
    <x v="0"/>
    <s v="Not treated"/>
    <s v="Rape/sexual assault"/>
    <n v="118693"/>
    <n v="64586"/>
    <n v="172800"/>
    <n v="27606"/>
    <n v="0"/>
    <n v="1.7"/>
    <n v="0.91"/>
    <n v="2.42"/>
    <n v="0.38"/>
    <n v="0"/>
  </r>
  <r>
    <x v="21"/>
    <x v="0"/>
    <s v="Not treated"/>
    <s v="Rape/sexual assault"/>
    <n v="103641"/>
    <n v="52367"/>
    <n v="154915"/>
    <n v="26160"/>
    <n v="0"/>
    <n v="1.5"/>
    <n v="0.75"/>
    <n v="2.19"/>
    <n v="0.37"/>
    <n v="0"/>
  </r>
  <r>
    <x v="22"/>
    <x v="0"/>
    <s v="Not treated"/>
    <s v="Rape/sexual assault"/>
    <n v="72016"/>
    <n v="36090"/>
    <n v="107942"/>
    <n v="18330"/>
    <n v="0"/>
    <n v="1"/>
    <n v="0.53"/>
    <n v="1.57"/>
    <n v="0.26"/>
    <n v="0"/>
  </r>
  <r>
    <x v="23"/>
    <x v="0"/>
    <s v="Not treated"/>
    <s v="Rape/sexual assault"/>
    <n v="133542"/>
    <n v="72714"/>
    <n v="194369"/>
    <n v="31035"/>
    <n v="0"/>
    <n v="2"/>
    <n v="1.08"/>
    <n v="2.87"/>
    <n v="0.46"/>
    <n v="0"/>
  </r>
  <r>
    <x v="24"/>
    <x v="0"/>
    <s v="Not treated"/>
    <s v="Rape/sexual assault"/>
    <n v="54347"/>
    <n v="24042"/>
    <n v="84651"/>
    <n v="15462"/>
    <n v="0"/>
    <n v="0.8"/>
    <n v="0.36"/>
    <n v="1.27"/>
    <n v="0.23"/>
    <n v="0"/>
  </r>
  <r>
    <x v="25"/>
    <x v="0"/>
    <s v="Not treated"/>
    <s v="Rape/sexual assault"/>
    <n v="86724"/>
    <n v="48495"/>
    <n v="124953"/>
    <n v="19505"/>
    <n v="0"/>
    <n v="1.3"/>
    <n v="0.74"/>
    <n v="1.9"/>
    <n v="0.3"/>
    <n v="0"/>
  </r>
  <r>
    <x v="26"/>
    <x v="0"/>
    <s v="Not treated"/>
    <s v="Rape/sexual assault"/>
    <n v="170209"/>
    <n v="109449"/>
    <n v="230969"/>
    <n v="31000"/>
    <n v="0"/>
    <n v="2.6"/>
    <n v="1.69"/>
    <n v="3.55"/>
    <n v="0.47"/>
    <n v="0"/>
  </r>
  <r>
    <x v="27"/>
    <x v="0"/>
    <s v="Not treated"/>
    <s v="Rape/sexual assault"/>
    <n v="90776"/>
    <n v="41905"/>
    <n v="139647"/>
    <n v="24935"/>
    <n v="0"/>
    <n v="1.4"/>
    <n v="0.66"/>
    <n v="2.1800000000000002"/>
    <n v="0.39"/>
    <n v="0"/>
  </r>
  <r>
    <x v="0"/>
    <x v="1"/>
    <s v="Not treated"/>
    <s v="Rape/sexual assault"/>
    <n v="661"/>
    <n v="0"/>
    <n v="3243"/>
    <n v="1317"/>
    <n v="1"/>
    <n v="0"/>
    <m/>
    <m/>
    <m/>
    <n v="2"/>
  </r>
  <r>
    <x v="1"/>
    <x v="1"/>
    <s v="Not treated"/>
    <s v="Rape/sexual assault"/>
    <n v="12130"/>
    <n v="0"/>
    <n v="25749"/>
    <n v="6949"/>
    <n v="1"/>
    <n v="0.1"/>
    <n v="0"/>
    <n v="0.2"/>
    <n v="0.05"/>
    <n v="1"/>
  </r>
  <r>
    <x v="2"/>
    <x v="1"/>
    <s v="Not treated"/>
    <s v="Rape/sexual assault"/>
    <n v="22294"/>
    <n v="3870"/>
    <n v="40718"/>
    <n v="9400"/>
    <n v="1"/>
    <n v="0.2"/>
    <n v="0.03"/>
    <n v="0.32"/>
    <n v="7.0000000000000007E-2"/>
    <n v="1"/>
  </r>
  <r>
    <x v="3"/>
    <x v="1"/>
    <s v="Not treated"/>
    <s v="Rape/sexual assault"/>
    <n v="1657"/>
    <n v="0"/>
    <n v="6229"/>
    <n v="2332"/>
    <n v="1"/>
    <n v="0"/>
    <m/>
    <m/>
    <m/>
    <n v="2"/>
  </r>
  <r>
    <x v="4"/>
    <x v="1"/>
    <s v="Not treated"/>
    <s v="Rape/sexual assault"/>
    <n v="11948"/>
    <n v="0"/>
    <n v="24882"/>
    <n v="6599"/>
    <n v="1"/>
    <n v="0.1"/>
    <n v="0"/>
    <n v="0.19"/>
    <n v="0.05"/>
    <n v="1"/>
  </r>
  <r>
    <x v="5"/>
    <x v="1"/>
    <s v="Not treated"/>
    <s v="Rape/sexual assault"/>
    <n v="3121"/>
    <n v="0"/>
    <n v="10400"/>
    <n v="3714"/>
    <n v="1"/>
    <n v="0"/>
    <m/>
    <m/>
    <m/>
    <n v="2"/>
  </r>
  <r>
    <x v="6"/>
    <x v="1"/>
    <s v="Not treated"/>
    <s v="Rape/sexual assault"/>
    <n v="10085"/>
    <n v="0"/>
    <n v="23245"/>
    <n v="6714"/>
    <n v="1"/>
    <n v="0.1"/>
    <n v="0"/>
    <n v="0.18"/>
    <n v="0.05"/>
    <n v="1"/>
  </r>
  <r>
    <x v="7"/>
    <x v="1"/>
    <s v="Not treated"/>
    <s v="Rape/sexual assault"/>
    <n v="6163"/>
    <n v="0"/>
    <n v="15094"/>
    <n v="4557"/>
    <n v="1"/>
    <n v="0"/>
    <m/>
    <m/>
    <m/>
    <n v="2"/>
  </r>
  <r>
    <x v="8"/>
    <x v="1"/>
    <s v="Not treated"/>
    <s v="Rape/sexual assault"/>
    <n v="12175"/>
    <n v="0"/>
    <n v="27201"/>
    <n v="7667"/>
    <n v="1"/>
    <n v="0.1"/>
    <n v="0"/>
    <n v="0.22"/>
    <n v="0.06"/>
    <n v="1"/>
  </r>
  <r>
    <x v="9"/>
    <x v="1"/>
    <s v="Not treated"/>
    <s v="Rape/sexual assault"/>
    <n v="18819"/>
    <n v="1675"/>
    <n v="35963"/>
    <n v="8747"/>
    <n v="1"/>
    <n v="0.1"/>
    <n v="0.01"/>
    <n v="0.28999999999999998"/>
    <n v="7.0000000000000007E-2"/>
    <n v="1"/>
  </r>
  <r>
    <x v="10"/>
    <x v="1"/>
    <s v="Not treated"/>
    <s v="Rape/sexual assault"/>
    <n v="6515"/>
    <n v="0"/>
    <n v="15667"/>
    <n v="4670"/>
    <n v="1"/>
    <n v="0.1"/>
    <n v="0"/>
    <n v="0.12"/>
    <n v="0.04"/>
    <n v="1"/>
  </r>
  <r>
    <x v="11"/>
    <x v="1"/>
    <s v="Not treated"/>
    <s v="Rape/sexual assault"/>
    <n v="2186"/>
    <n v="0"/>
    <n v="8203"/>
    <n v="3070"/>
    <n v="1"/>
    <n v="0"/>
    <m/>
    <m/>
    <m/>
    <n v="2"/>
  </r>
  <r>
    <x v="12"/>
    <x v="1"/>
    <s v="Not treated"/>
    <s v="Rape/sexual assault"/>
    <n v="57076"/>
    <n v="15685"/>
    <n v="98468"/>
    <n v="21119"/>
    <n v="1"/>
    <n v="0.5"/>
    <n v="0.12"/>
    <n v="0.78"/>
    <n v="0.17"/>
    <n v="1"/>
  </r>
  <r>
    <x v="13"/>
    <x v="1"/>
    <s v="Not treated"/>
    <s v="Rape/sexual assault"/>
    <n v="7421"/>
    <n v="606"/>
    <n v="14235"/>
    <n v="3477"/>
    <n v="1"/>
    <n v="0.1"/>
    <n v="0"/>
    <n v="0.11"/>
    <n v="0.03"/>
    <n v="1"/>
  </r>
  <r>
    <x v="14"/>
    <x v="1"/>
    <s v="Not treated"/>
    <s v="Rape/sexual assault"/>
    <n v="25760"/>
    <n v="3732"/>
    <n v="47788"/>
    <n v="11239"/>
    <n v="1"/>
    <n v="0.2"/>
    <n v="0.03"/>
    <n v="0.39"/>
    <n v="0.09"/>
    <n v="1"/>
  </r>
  <r>
    <x v="15"/>
    <x v="1"/>
    <s v="Not treated"/>
    <s v="Rape/sexual assault"/>
    <n v="7103"/>
    <n v="0"/>
    <n v="17800"/>
    <n v="5458"/>
    <n v="1"/>
    <n v="0.1"/>
    <n v="0"/>
    <n v="0.15"/>
    <n v="0.04"/>
    <n v="1"/>
  </r>
  <r>
    <x v="16"/>
    <x v="1"/>
    <s v="Not treated"/>
    <s v="Rape/sexual assault"/>
    <n v="8383"/>
    <n v="0"/>
    <n v="19577"/>
    <n v="5712"/>
    <n v="1"/>
    <n v="0.1"/>
    <n v="0"/>
    <n v="0.16"/>
    <n v="0.05"/>
    <n v="1"/>
  </r>
  <r>
    <x v="17"/>
    <x v="1"/>
    <s v="Not treated"/>
    <s v="Rape/sexual assault"/>
    <n v="9211"/>
    <n v="0"/>
    <n v="20751"/>
    <n v="5888"/>
    <n v="1"/>
    <n v="0.1"/>
    <n v="0"/>
    <n v="0.17"/>
    <n v="0.05"/>
    <n v="1"/>
  </r>
  <r>
    <x v="18"/>
    <x v="1"/>
    <s v="Not treated"/>
    <s v="Rape/sexual assault"/>
    <n v="2220"/>
    <n v="0"/>
    <n v="6875"/>
    <n v="2375"/>
    <n v="1"/>
    <n v="0"/>
    <m/>
    <m/>
    <m/>
    <n v="2"/>
  </r>
  <r>
    <x v="19"/>
    <x v="1"/>
    <s v="Not treated"/>
    <s v="Rape/sexual assault"/>
    <n v="7993"/>
    <n v="0"/>
    <n v="18550"/>
    <n v="5386"/>
    <n v="1"/>
    <n v="0.1"/>
    <n v="0"/>
    <n v="0.16"/>
    <n v="0.05"/>
    <n v="1"/>
  </r>
  <r>
    <x v="20"/>
    <x v="1"/>
    <s v="Not treated"/>
    <s v="Rape/sexual assault"/>
    <n v="4606"/>
    <n v="0"/>
    <n v="11890"/>
    <n v="3717"/>
    <n v="1"/>
    <n v="0"/>
    <m/>
    <m/>
    <m/>
    <n v="2"/>
  </r>
  <r>
    <x v="21"/>
    <x v="1"/>
    <s v="Not treated"/>
    <s v="Rape/sexual assault"/>
    <n v="34513"/>
    <n v="8636"/>
    <n v="60390"/>
    <n v="13203"/>
    <n v="1"/>
    <n v="0.3"/>
    <n v="0.08"/>
    <n v="0.53"/>
    <n v="0.12"/>
    <n v="1"/>
  </r>
  <r>
    <x v="22"/>
    <x v="1"/>
    <s v="Not treated"/>
    <s v="Rape/sexual assault"/>
    <n v="26121"/>
    <n v="7494"/>
    <n v="44748"/>
    <n v="9504"/>
    <n v="1"/>
    <n v="0.2"/>
    <n v="7.0000000000000007E-2"/>
    <n v="0.39"/>
    <n v="0.08"/>
    <n v="1"/>
  </r>
  <r>
    <x v="23"/>
    <x v="1"/>
    <s v="Not treated"/>
    <s v="Rape/sexual assault"/>
    <n v="41282"/>
    <n v="11999"/>
    <n v="70565"/>
    <n v="14941"/>
    <n v="1"/>
    <n v="0.4"/>
    <n v="0.11"/>
    <n v="0.62"/>
    <n v="0.13"/>
    <n v="1"/>
  </r>
  <r>
    <x v="24"/>
    <x v="1"/>
    <s v="Not treated"/>
    <s v="Rape/sexual assault"/>
    <n v="10182"/>
    <n v="0"/>
    <n v="21243"/>
    <n v="5644"/>
    <n v="1"/>
    <n v="0.1"/>
    <n v="0"/>
    <n v="0.19"/>
    <n v="0.05"/>
    <n v="1"/>
  </r>
  <r>
    <x v="25"/>
    <x v="1"/>
    <s v="Not treated"/>
    <s v="Rape/sexual assault"/>
    <n v="7494"/>
    <n v="0"/>
    <n v="16426"/>
    <n v="4557"/>
    <n v="1"/>
    <n v="0.1"/>
    <n v="0"/>
    <n v="0.15"/>
    <n v="0.04"/>
    <n v="1"/>
  </r>
  <r>
    <x v="26"/>
    <x v="1"/>
    <s v="Not treated"/>
    <s v="Rape/sexual assault"/>
    <n v="80945"/>
    <n v="42338"/>
    <n v="119553"/>
    <n v="19698"/>
    <n v="0"/>
    <n v="0.7"/>
    <n v="0.38"/>
    <n v="1.07"/>
    <n v="0.18"/>
    <n v="0"/>
  </r>
  <r>
    <x v="27"/>
    <x v="1"/>
    <s v="Not treated"/>
    <s v="Rape/sexual assault"/>
    <n v="15154"/>
    <n v="0"/>
    <n v="32443"/>
    <n v="8821"/>
    <n v="1"/>
    <n v="0.1"/>
    <n v="0"/>
    <n v="0.28999999999999998"/>
    <n v="0.08"/>
    <n v="1"/>
  </r>
  <r>
    <x v="0"/>
    <x v="2"/>
    <s v="Not treated"/>
    <s v="Rape/sexual assault"/>
    <n v="5451"/>
    <n v="0"/>
    <n v="13593"/>
    <n v="4154"/>
    <n v="1"/>
    <n v="0.4"/>
    <n v="0"/>
    <n v="0.88"/>
    <n v="0.27"/>
    <n v="1"/>
  </r>
  <r>
    <x v="1"/>
    <x v="2"/>
    <s v="Not treated"/>
    <s v="Rape/sexual assault"/>
    <n v="2086"/>
    <n v="0"/>
    <n v="7264"/>
    <n v="2642"/>
    <n v="1"/>
    <n v="0.1"/>
    <n v="0"/>
    <n v="0.48"/>
    <n v="0.17"/>
    <n v="1"/>
  </r>
  <r>
    <x v="2"/>
    <x v="2"/>
    <s v="Not treated"/>
    <s v="Rape/sexual assault"/>
    <n v="1193"/>
    <n v="0"/>
    <n v="4719"/>
    <n v="1799"/>
    <n v="1"/>
    <n v="0.1"/>
    <n v="0"/>
    <n v="0.31"/>
    <n v="0.12"/>
    <n v="1"/>
  </r>
  <r>
    <x v="3"/>
    <x v="2"/>
    <s v="Not treated"/>
    <s v="Rape/sexual assault"/>
    <n v="1522"/>
    <n v="0"/>
    <n v="5894"/>
    <n v="2231"/>
    <n v="1"/>
    <n v="0.1"/>
    <n v="0"/>
    <n v="0.4"/>
    <n v="0.15"/>
    <n v="1"/>
  </r>
  <r>
    <x v="4"/>
    <x v="2"/>
    <s v="Not treated"/>
    <s v="Rape/sexual assault"/>
    <n v="0"/>
    <m/>
    <m/>
    <m/>
    <n v="2"/>
    <n v="0"/>
    <m/>
    <m/>
    <m/>
    <n v="2"/>
  </r>
  <r>
    <x v="5"/>
    <x v="2"/>
    <s v="Not treated"/>
    <s v="Rape/sexual assault"/>
    <n v="0"/>
    <m/>
    <m/>
    <m/>
    <n v="2"/>
    <n v="0"/>
    <m/>
    <m/>
    <m/>
    <n v="2"/>
  </r>
  <r>
    <x v="6"/>
    <x v="2"/>
    <s v="Not treated"/>
    <s v="Rape/sexual assault"/>
    <n v="0"/>
    <m/>
    <m/>
    <m/>
    <n v="2"/>
    <n v="0"/>
    <m/>
    <m/>
    <m/>
    <n v="2"/>
  </r>
  <r>
    <x v="7"/>
    <x v="2"/>
    <s v="Not treated"/>
    <s v="Rape/sexual assault"/>
    <n v="0"/>
    <m/>
    <m/>
    <m/>
    <n v="2"/>
    <n v="0"/>
    <m/>
    <m/>
    <m/>
    <n v="2"/>
  </r>
  <r>
    <x v="8"/>
    <x v="2"/>
    <s v="Not treated"/>
    <s v="Rape/sexual assault"/>
    <n v="0"/>
    <m/>
    <m/>
    <m/>
    <n v="2"/>
    <n v="0"/>
    <m/>
    <m/>
    <m/>
    <n v="2"/>
  </r>
  <r>
    <x v="9"/>
    <x v="2"/>
    <s v="Not treated"/>
    <s v="Rape/sexual assault"/>
    <n v="0"/>
    <m/>
    <m/>
    <m/>
    <n v="2"/>
    <n v="0"/>
    <m/>
    <m/>
    <m/>
    <n v="2"/>
  </r>
  <r>
    <x v="10"/>
    <x v="2"/>
    <s v="Not treated"/>
    <s v="Rape/sexual assault"/>
    <n v="0"/>
    <m/>
    <m/>
    <m/>
    <n v="2"/>
    <n v="0"/>
    <m/>
    <m/>
    <m/>
    <n v="2"/>
  </r>
  <r>
    <x v="11"/>
    <x v="2"/>
    <s v="Not treated"/>
    <s v="Rape/sexual assault"/>
    <n v="0"/>
    <m/>
    <m/>
    <m/>
    <n v="2"/>
    <n v="0"/>
    <m/>
    <m/>
    <m/>
    <n v="2"/>
  </r>
  <r>
    <x v="12"/>
    <x v="2"/>
    <s v="Not treated"/>
    <s v="Rape/sexual assault"/>
    <n v="3376"/>
    <n v="0"/>
    <n v="11982"/>
    <n v="4391"/>
    <n v="1"/>
    <n v="0.2"/>
    <n v="0"/>
    <n v="0.86"/>
    <n v="0.31"/>
    <n v="1"/>
  </r>
  <r>
    <x v="13"/>
    <x v="2"/>
    <s v="Not treated"/>
    <s v="Rape/sexual assault"/>
    <n v="3276"/>
    <n v="0"/>
    <n v="7117"/>
    <n v="1960"/>
    <n v="1"/>
    <n v="0.2"/>
    <n v="0"/>
    <n v="0.51"/>
    <n v="0.14000000000000001"/>
    <n v="1"/>
  </r>
  <r>
    <x v="14"/>
    <x v="2"/>
    <s v="Not treated"/>
    <s v="Rape/sexual assault"/>
    <n v="0"/>
    <m/>
    <m/>
    <m/>
    <n v="2"/>
    <n v="0"/>
    <m/>
    <m/>
    <m/>
    <n v="2"/>
  </r>
  <r>
    <x v="15"/>
    <x v="2"/>
    <s v="Not treated"/>
    <s v="Rape/sexual assault"/>
    <n v="2987"/>
    <n v="0"/>
    <n v="9635"/>
    <n v="3392"/>
    <n v="1"/>
    <n v="0.2"/>
    <n v="0"/>
    <n v="0.67"/>
    <n v="0.24"/>
    <n v="1"/>
  </r>
  <r>
    <x v="16"/>
    <x v="2"/>
    <s v="Not treated"/>
    <s v="Rape/sexual assault"/>
    <n v="0"/>
    <m/>
    <m/>
    <m/>
    <n v="2"/>
    <n v="0"/>
    <m/>
    <m/>
    <m/>
    <n v="2"/>
  </r>
  <r>
    <x v="17"/>
    <x v="2"/>
    <s v="Not treated"/>
    <s v="Rape/sexual assault"/>
    <n v="0"/>
    <m/>
    <m/>
    <m/>
    <n v="2"/>
    <n v="0"/>
    <m/>
    <m/>
    <m/>
    <n v="2"/>
  </r>
  <r>
    <x v="18"/>
    <x v="2"/>
    <s v="Not treated"/>
    <s v="Rape/sexual assault"/>
    <n v="2568"/>
    <n v="0"/>
    <n v="7630"/>
    <n v="2582"/>
    <n v="1"/>
    <n v="0.2"/>
    <n v="0"/>
    <n v="0.56000000000000005"/>
    <n v="0.19"/>
    <n v="1"/>
  </r>
  <r>
    <x v="19"/>
    <x v="2"/>
    <s v="Not treated"/>
    <s v="Rape/sexual assault"/>
    <n v="0"/>
    <m/>
    <m/>
    <m/>
    <n v="2"/>
    <n v="0"/>
    <m/>
    <m/>
    <m/>
    <n v="2"/>
  </r>
  <r>
    <x v="20"/>
    <x v="2"/>
    <s v="Not treated"/>
    <s v="Rape/sexual assault"/>
    <n v="0"/>
    <m/>
    <m/>
    <m/>
    <n v="2"/>
    <n v="0"/>
    <m/>
    <m/>
    <m/>
    <n v="2"/>
  </r>
  <r>
    <x v="21"/>
    <x v="2"/>
    <s v="Not treated"/>
    <s v="Rape/sexual assault"/>
    <n v="0"/>
    <m/>
    <m/>
    <m/>
    <n v="2"/>
    <n v="0"/>
    <m/>
    <m/>
    <m/>
    <n v="2"/>
  </r>
  <r>
    <x v="22"/>
    <x v="2"/>
    <s v="Not treated"/>
    <s v="Rape/sexual assault"/>
    <n v="3450"/>
    <n v="0"/>
    <n v="8943"/>
    <n v="2802"/>
    <n v="1"/>
    <n v="0.3"/>
    <n v="0"/>
    <n v="0.66"/>
    <n v="0.21"/>
    <n v="1"/>
  </r>
  <r>
    <x v="23"/>
    <x v="2"/>
    <s v="Not treated"/>
    <s v="Rape/sexual assault"/>
    <n v="2048"/>
    <n v="0"/>
    <n v="7376"/>
    <n v="2718"/>
    <n v="1"/>
    <n v="0.1"/>
    <n v="0"/>
    <n v="0.53"/>
    <n v="0.2"/>
    <n v="1"/>
  </r>
  <r>
    <x v="24"/>
    <x v="2"/>
    <s v="Not treated"/>
    <s v="Rape/sexual assault"/>
    <n v="0"/>
    <m/>
    <m/>
    <m/>
    <n v="2"/>
    <n v="0"/>
    <m/>
    <m/>
    <m/>
    <n v="2"/>
  </r>
  <r>
    <x v="25"/>
    <x v="2"/>
    <s v="Not treated"/>
    <s v="Rape/sexual assault"/>
    <n v="2031"/>
    <n v="0"/>
    <n v="6398"/>
    <n v="2228"/>
    <n v="1"/>
    <n v="0.1"/>
    <n v="0"/>
    <n v="0.47"/>
    <n v="0.16"/>
    <n v="1"/>
  </r>
  <r>
    <x v="26"/>
    <x v="2"/>
    <s v="Not treated"/>
    <s v="Rape/sexual assault"/>
    <n v="0"/>
    <m/>
    <m/>
    <m/>
    <n v="2"/>
    <n v="0"/>
    <m/>
    <m/>
    <m/>
    <n v="2"/>
  </r>
  <r>
    <x v="27"/>
    <x v="2"/>
    <s v="Not treated"/>
    <s v="Rape/sexual assault"/>
    <n v="0"/>
    <m/>
    <m/>
    <m/>
    <n v="2"/>
    <n v="0"/>
    <m/>
    <m/>
    <m/>
    <n v="2"/>
  </r>
  <r>
    <x v="0"/>
    <x v="3"/>
    <s v="Not treated"/>
    <s v="Rape/sexual assault"/>
    <n v="22968"/>
    <n v="4117"/>
    <n v="41819"/>
    <n v="9618"/>
    <n v="0"/>
    <n v="0.8"/>
    <n v="0.15"/>
    <n v="1.53"/>
    <n v="0.35"/>
    <n v="0"/>
  </r>
  <r>
    <x v="1"/>
    <x v="3"/>
    <s v="Not treated"/>
    <s v="Rape/sexual assault"/>
    <n v="12498"/>
    <n v="0"/>
    <n v="26351"/>
    <n v="7068"/>
    <n v="1"/>
    <n v="0.5"/>
    <n v="0"/>
    <n v="0.97"/>
    <n v="0.26"/>
    <n v="1"/>
  </r>
  <r>
    <x v="2"/>
    <x v="3"/>
    <s v="Not treated"/>
    <s v="Rape/sexual assault"/>
    <n v="48467"/>
    <n v="18802"/>
    <n v="78132"/>
    <n v="15135"/>
    <n v="0"/>
    <n v="1.8"/>
    <n v="0.7"/>
    <n v="2.85"/>
    <n v="0.55000000000000004"/>
    <n v="0"/>
  </r>
  <r>
    <x v="3"/>
    <x v="3"/>
    <s v="Not treated"/>
    <s v="Rape/sexual assault"/>
    <n v="10130"/>
    <n v="0"/>
    <n v="22246"/>
    <n v="6182"/>
    <n v="1"/>
    <n v="0.4"/>
    <n v="0"/>
    <n v="0.83"/>
    <n v="0.23"/>
    <n v="1"/>
  </r>
  <r>
    <x v="4"/>
    <x v="3"/>
    <s v="Not treated"/>
    <s v="Rape/sexual assault"/>
    <n v="22458"/>
    <n v="3907"/>
    <n v="41010"/>
    <n v="9465"/>
    <n v="0"/>
    <n v="0.8"/>
    <n v="0.15"/>
    <n v="1.51"/>
    <n v="0.35"/>
    <n v="0"/>
  </r>
  <r>
    <x v="5"/>
    <x v="3"/>
    <s v="Not treated"/>
    <s v="Rape/sexual assault"/>
    <n v="18636"/>
    <n v="0"/>
    <n v="38435"/>
    <n v="10102"/>
    <n v="1"/>
    <n v="0.7"/>
    <n v="0"/>
    <n v="1.42"/>
    <n v="0.37"/>
    <n v="1"/>
  </r>
  <r>
    <x v="6"/>
    <x v="3"/>
    <s v="Not treated"/>
    <s v="Rape/sexual assault"/>
    <n v="11736"/>
    <n v="0"/>
    <n v="26085"/>
    <n v="7321"/>
    <n v="1"/>
    <n v="0.5"/>
    <n v="0"/>
    <n v="1"/>
    <n v="0.28000000000000003"/>
    <n v="1"/>
  </r>
  <r>
    <x v="7"/>
    <x v="3"/>
    <s v="Not treated"/>
    <s v="Rape/sexual assault"/>
    <n v="22243"/>
    <n v="2360"/>
    <n v="42125"/>
    <n v="10144"/>
    <n v="1"/>
    <n v="0.9"/>
    <n v="0.1"/>
    <n v="1.64"/>
    <n v="0.39"/>
    <n v="1"/>
  </r>
  <r>
    <x v="8"/>
    <x v="3"/>
    <s v="Not treated"/>
    <s v="Rape/sexual assault"/>
    <n v="9510"/>
    <n v="0"/>
    <n v="22641"/>
    <n v="6700"/>
    <n v="1"/>
    <n v="0.4"/>
    <n v="0"/>
    <n v="0.89"/>
    <n v="0.26"/>
    <n v="1"/>
  </r>
  <r>
    <x v="9"/>
    <x v="3"/>
    <s v="Not treated"/>
    <s v="Rape/sexual assault"/>
    <n v="3989"/>
    <n v="0"/>
    <n v="10904"/>
    <n v="3528"/>
    <n v="1"/>
    <n v="0.2"/>
    <n v="0"/>
    <n v="0.44"/>
    <n v="0.14000000000000001"/>
    <n v="1"/>
  </r>
  <r>
    <x v="10"/>
    <x v="3"/>
    <s v="Not treated"/>
    <s v="Rape/sexual assault"/>
    <n v="18234"/>
    <n v="933"/>
    <n v="35535"/>
    <n v="8827"/>
    <n v="1"/>
    <n v="0.8"/>
    <n v="0.04"/>
    <n v="1.49"/>
    <n v="0.37"/>
    <n v="1"/>
  </r>
  <r>
    <x v="11"/>
    <x v="3"/>
    <s v="Not treated"/>
    <s v="Rape/sexual assault"/>
    <n v="0"/>
    <m/>
    <m/>
    <m/>
    <n v="2"/>
    <n v="0"/>
    <m/>
    <m/>
    <m/>
    <n v="2"/>
  </r>
  <r>
    <x v="12"/>
    <x v="3"/>
    <s v="Not treated"/>
    <s v="Rape/sexual assault"/>
    <n v="6526"/>
    <n v="0"/>
    <n v="18768"/>
    <n v="6246"/>
    <n v="1"/>
    <n v="0.3"/>
    <n v="0"/>
    <n v="0.82"/>
    <n v="0.27"/>
    <n v="1"/>
  </r>
  <r>
    <x v="13"/>
    <x v="3"/>
    <s v="Not treated"/>
    <s v="Rape/sexual assault"/>
    <n v="19535"/>
    <n v="5919"/>
    <n v="33152"/>
    <n v="6947"/>
    <n v="1"/>
    <n v="0.9"/>
    <n v="0.27"/>
    <n v="1.45"/>
    <n v="0.3"/>
    <n v="1"/>
  </r>
  <r>
    <x v="14"/>
    <x v="3"/>
    <s v="Not treated"/>
    <s v="Rape/sexual assault"/>
    <n v="59006"/>
    <n v="22889"/>
    <n v="95123"/>
    <n v="18427"/>
    <n v="1"/>
    <n v="2.7"/>
    <n v="1.04"/>
    <n v="4.26"/>
    <n v="0.82"/>
    <n v="1"/>
  </r>
  <r>
    <x v="15"/>
    <x v="3"/>
    <s v="Not treated"/>
    <s v="Rape/sexual assault"/>
    <n v="16315"/>
    <n v="0"/>
    <n v="33470"/>
    <n v="8753"/>
    <n v="1"/>
    <n v="0.8"/>
    <n v="0"/>
    <n v="1.54"/>
    <n v="0.4"/>
    <n v="1"/>
  </r>
  <r>
    <x v="16"/>
    <x v="3"/>
    <s v="Not treated"/>
    <s v="Rape/sexual assault"/>
    <n v="3590"/>
    <n v="0"/>
    <n v="10656"/>
    <n v="3605"/>
    <n v="1"/>
    <n v="0.2"/>
    <n v="0"/>
    <n v="0.5"/>
    <n v="0.17"/>
    <n v="1"/>
  </r>
  <r>
    <x v="17"/>
    <x v="3"/>
    <s v="Not treated"/>
    <s v="Rape/sexual assault"/>
    <n v="25361"/>
    <n v="4361"/>
    <n v="46361"/>
    <n v="10715"/>
    <n v="1"/>
    <n v="1.2"/>
    <n v="0.21"/>
    <n v="2.17"/>
    <n v="0.5"/>
    <n v="1"/>
  </r>
  <r>
    <x v="18"/>
    <x v="3"/>
    <s v="Not treated"/>
    <s v="Rape/sexual assault"/>
    <n v="7192"/>
    <n v="0"/>
    <n v="16468"/>
    <n v="4733"/>
    <n v="1"/>
    <n v="0.4"/>
    <n v="0"/>
    <n v="0.81"/>
    <n v="0.23"/>
    <n v="1"/>
  </r>
  <r>
    <x v="19"/>
    <x v="3"/>
    <s v="Not treated"/>
    <s v="Rape/sexual assault"/>
    <n v="50559"/>
    <n v="19694"/>
    <n v="81425"/>
    <n v="15748"/>
    <n v="1"/>
    <n v="2.5"/>
    <n v="1"/>
    <n v="4.07"/>
    <n v="0.78"/>
    <n v="1"/>
  </r>
  <r>
    <x v="20"/>
    <x v="3"/>
    <s v="Not treated"/>
    <s v="Rape/sexual assault"/>
    <n v="9370"/>
    <n v="0"/>
    <n v="20372"/>
    <n v="5614"/>
    <n v="1"/>
    <n v="0.5"/>
    <n v="0"/>
    <n v="1.03"/>
    <n v="0.28000000000000003"/>
    <n v="1"/>
  </r>
  <r>
    <x v="21"/>
    <x v="3"/>
    <s v="Not treated"/>
    <s v="Rape/sexual assault"/>
    <n v="36151"/>
    <n v="9536"/>
    <n v="62765"/>
    <n v="13579"/>
    <n v="1"/>
    <n v="1.9"/>
    <n v="0.5"/>
    <n v="3.22"/>
    <n v="0.69"/>
    <n v="1"/>
  </r>
  <r>
    <x v="22"/>
    <x v="3"/>
    <s v="Not treated"/>
    <s v="Rape/sexual assault"/>
    <n v="32714"/>
    <n v="11218"/>
    <n v="54211"/>
    <n v="10968"/>
    <n v="1"/>
    <n v="1.7"/>
    <n v="0.6"/>
    <n v="2.84"/>
    <n v="0.56999999999999995"/>
    <n v="1"/>
  </r>
  <r>
    <x v="23"/>
    <x v="3"/>
    <s v="Not treated"/>
    <s v="Rape/sexual assault"/>
    <n v="45618"/>
    <n v="14504"/>
    <n v="76733"/>
    <n v="15875"/>
    <n v="1"/>
    <n v="2.5"/>
    <n v="0.79"/>
    <n v="4.12"/>
    <n v="0.85"/>
    <n v="1"/>
  </r>
  <r>
    <x v="24"/>
    <x v="3"/>
    <s v="Not treated"/>
    <s v="Rape/sexual assault"/>
    <n v="17565"/>
    <n v="2342"/>
    <n v="32788"/>
    <n v="7767"/>
    <n v="1"/>
    <n v="1"/>
    <n v="0.13"/>
    <n v="1.81"/>
    <n v="0.43"/>
    <n v="1"/>
  </r>
  <r>
    <x v="25"/>
    <x v="3"/>
    <s v="Not treated"/>
    <s v="Rape/sexual assault"/>
    <n v="38977"/>
    <n v="15635"/>
    <n v="62320"/>
    <n v="11910"/>
    <n v="1"/>
    <n v="2.2000000000000002"/>
    <n v="0.9"/>
    <n v="3.54"/>
    <n v="0.67"/>
    <n v="1"/>
  </r>
  <r>
    <x v="26"/>
    <x v="3"/>
    <s v="Not treated"/>
    <s v="Rape/sexual assault"/>
    <n v="53551"/>
    <n v="23346"/>
    <n v="83756"/>
    <n v="15411"/>
    <n v="0"/>
    <n v="3.1"/>
    <n v="1.37"/>
    <n v="4.8499999999999996"/>
    <n v="0.89"/>
    <n v="0"/>
  </r>
  <r>
    <x v="27"/>
    <x v="3"/>
    <s v="Not treated"/>
    <s v="Rape/sexual assault"/>
    <n v="56520"/>
    <n v="19703"/>
    <n v="93337"/>
    <n v="18785"/>
    <n v="0"/>
    <n v="3.4"/>
    <n v="1.21"/>
    <n v="5.6"/>
    <n v="1.1200000000000001"/>
    <n v="0"/>
  </r>
  <r>
    <x v="0"/>
    <x v="4"/>
    <s v="Not treated"/>
    <s v="Rape/sexual assault"/>
    <n v="15939"/>
    <n v="790"/>
    <n v="31087"/>
    <n v="7729"/>
    <n v="1"/>
    <n v="3.3"/>
    <n v="0.2"/>
    <n v="6.43"/>
    <n v="1.59"/>
    <n v="1"/>
  </r>
  <r>
    <x v="1"/>
    <x v="4"/>
    <s v="Not treated"/>
    <s v="Rape/sexual assault"/>
    <n v="8964"/>
    <n v="0"/>
    <n v="20447"/>
    <n v="5859"/>
    <n v="1"/>
    <n v="1.8"/>
    <n v="0"/>
    <n v="4.0999999999999996"/>
    <n v="1.17"/>
    <n v="1"/>
  </r>
  <r>
    <x v="2"/>
    <x v="4"/>
    <s v="Not treated"/>
    <s v="Rape/sexual assault"/>
    <n v="12370"/>
    <n v="0"/>
    <n v="25359"/>
    <n v="6627"/>
    <n v="1"/>
    <n v="2.4"/>
    <n v="0"/>
    <n v="4.92"/>
    <n v="1.28"/>
    <n v="1"/>
  </r>
  <r>
    <x v="3"/>
    <x v="4"/>
    <s v="Not treated"/>
    <s v="Rape/sexual assault"/>
    <n v="20320"/>
    <n v="2403"/>
    <n v="38238"/>
    <n v="9142"/>
    <n v="1"/>
    <n v="4.0999999999999996"/>
    <n v="0.52"/>
    <n v="7.71"/>
    <n v="1.83"/>
    <n v="1"/>
  </r>
  <r>
    <x v="4"/>
    <x v="4"/>
    <s v="Not treated"/>
    <s v="Rape/sexual assault"/>
    <n v="51640"/>
    <n v="21294"/>
    <n v="81985"/>
    <n v="15482"/>
    <n v="1"/>
    <n v="10.3"/>
    <n v="4.37"/>
    <n v="16.190000000000001"/>
    <n v="3.02"/>
    <n v="1"/>
  </r>
  <r>
    <x v="5"/>
    <x v="4"/>
    <s v="Not treated"/>
    <s v="Rape/sexual assault"/>
    <n v="10944"/>
    <n v="0"/>
    <n v="25528"/>
    <n v="7441"/>
    <n v="1"/>
    <n v="2.1"/>
    <n v="0"/>
    <n v="4.96"/>
    <n v="1.44"/>
    <n v="1"/>
  </r>
  <r>
    <x v="6"/>
    <x v="4"/>
    <s v="Not treated"/>
    <s v="Rape/sexual assault"/>
    <n v="39562"/>
    <n v="10214"/>
    <n v="68910"/>
    <n v="14974"/>
    <n v="1"/>
    <n v="7.8"/>
    <n v="2.12"/>
    <n v="13.46"/>
    <n v="2.89"/>
    <n v="1"/>
  </r>
  <r>
    <x v="7"/>
    <x v="4"/>
    <s v="Not treated"/>
    <s v="Rape/sexual assault"/>
    <n v="42063"/>
    <n v="11942"/>
    <n v="72183"/>
    <n v="15368"/>
    <n v="1"/>
    <n v="8.1999999999999993"/>
    <n v="2.48"/>
    <n v="13.85"/>
    <n v="2.9"/>
    <n v="1"/>
  </r>
  <r>
    <x v="8"/>
    <x v="4"/>
    <s v="Not treated"/>
    <s v="Rape/sexual assault"/>
    <n v="35192"/>
    <n v="7988"/>
    <n v="62395"/>
    <n v="13880"/>
    <n v="1"/>
    <n v="7"/>
    <n v="1.65"/>
    <n v="12.28"/>
    <n v="2.71"/>
    <n v="1"/>
  </r>
  <r>
    <x v="9"/>
    <x v="4"/>
    <s v="Not treated"/>
    <s v="Rape/sexual assault"/>
    <n v="19759"/>
    <n v="2100"/>
    <n v="37418"/>
    <n v="9010"/>
    <n v="1"/>
    <n v="4"/>
    <n v="0.47"/>
    <n v="7.48"/>
    <n v="1.79"/>
    <n v="1"/>
  </r>
  <r>
    <x v="10"/>
    <x v="4"/>
    <s v="Not treated"/>
    <s v="Rape/sexual assault"/>
    <n v="5387"/>
    <n v="0"/>
    <n v="13554"/>
    <n v="4167"/>
    <n v="1"/>
    <n v="1.1000000000000001"/>
    <n v="0"/>
    <n v="2.71"/>
    <n v="0.83"/>
    <n v="1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33248"/>
    <n v="3004"/>
    <n v="63492"/>
    <n v="15431"/>
    <n v="1"/>
    <n v="7"/>
    <n v="0.72"/>
    <n v="13.33"/>
    <n v="3.22"/>
    <n v="1"/>
  </r>
  <r>
    <x v="13"/>
    <x v="4"/>
    <s v="Not treated"/>
    <s v="Rape/sexual assault"/>
    <n v="3438"/>
    <n v="0"/>
    <n v="7410"/>
    <n v="2027"/>
    <n v="1"/>
    <n v="0.7"/>
    <n v="0"/>
    <n v="1.59"/>
    <n v="0.43"/>
    <n v="1"/>
  </r>
  <r>
    <x v="14"/>
    <x v="4"/>
    <s v="Not treated"/>
    <s v="Rape/sexual assault"/>
    <n v="19910"/>
    <n v="947"/>
    <n v="38873"/>
    <n v="9675"/>
    <n v="1"/>
    <n v="4.3"/>
    <n v="0.25"/>
    <n v="8.44"/>
    <n v="2.09"/>
    <n v="1"/>
  </r>
  <r>
    <x v="15"/>
    <x v="4"/>
    <s v="Not treated"/>
    <s v="Rape/sexual assault"/>
    <n v="3450"/>
    <n v="0"/>
    <n v="10638"/>
    <n v="3667"/>
    <n v="1"/>
    <n v="0.8"/>
    <n v="0"/>
    <n v="2.4300000000000002"/>
    <n v="0.84"/>
    <n v="1"/>
  </r>
  <r>
    <x v="16"/>
    <x v="4"/>
    <s v="Not treated"/>
    <s v="Rape/sexual assault"/>
    <n v="8987"/>
    <n v="0"/>
    <n v="20620"/>
    <n v="5935"/>
    <n v="1"/>
    <n v="1.9"/>
    <n v="0"/>
    <n v="4.41"/>
    <n v="1.27"/>
    <n v="1"/>
  </r>
  <r>
    <x v="17"/>
    <x v="4"/>
    <s v="Not treated"/>
    <s v="Rape/sexual assault"/>
    <n v="8926"/>
    <n v="0"/>
    <n v="20259"/>
    <n v="5782"/>
    <n v="1"/>
    <n v="2"/>
    <n v="0"/>
    <n v="4.41"/>
    <n v="1.26"/>
    <n v="1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4477"/>
    <n v="0"/>
    <n v="12142"/>
    <n v="3911"/>
    <n v="1"/>
    <n v="1"/>
    <n v="0"/>
    <n v="2.58"/>
    <n v="0.83"/>
    <n v="1"/>
  </r>
  <r>
    <x v="20"/>
    <x v="4"/>
    <s v="Not treated"/>
    <s v="Rape/sexual assault"/>
    <n v="3854"/>
    <n v="0"/>
    <n v="10436"/>
    <n v="3358"/>
    <n v="1"/>
    <n v="0.8"/>
    <n v="0"/>
    <n v="2.21"/>
    <n v="0.71"/>
    <n v="1"/>
  </r>
  <r>
    <x v="21"/>
    <x v="4"/>
    <s v="Not treated"/>
    <s v="Rape/sexual assault"/>
    <n v="43711"/>
    <n v="13827"/>
    <n v="73595"/>
    <n v="15247"/>
    <n v="1"/>
    <n v="9.1"/>
    <n v="3"/>
    <n v="15.14"/>
    <n v="3.1"/>
    <n v="1"/>
  </r>
  <r>
    <x v="22"/>
    <x v="4"/>
    <s v="Not treated"/>
    <s v="Rape/sexual assault"/>
    <n v="12982"/>
    <n v="931"/>
    <n v="25034"/>
    <n v="6149"/>
    <n v="1"/>
    <n v="2.6"/>
    <n v="0.21"/>
    <n v="5.03"/>
    <n v="1.23"/>
    <n v="1"/>
  </r>
  <r>
    <x v="23"/>
    <x v="4"/>
    <s v="Not treated"/>
    <s v="Rape/sexual assault"/>
    <n v="13445"/>
    <n v="0"/>
    <n v="28552"/>
    <n v="7708"/>
    <n v="1"/>
    <n v="2.8"/>
    <n v="0"/>
    <n v="5.84"/>
    <n v="1.57"/>
    <n v="1"/>
  </r>
  <r>
    <x v="24"/>
    <x v="4"/>
    <s v="Not treated"/>
    <s v="Rape/sexual assault"/>
    <n v="21620"/>
    <n v="4391"/>
    <n v="38850"/>
    <n v="8791"/>
    <n v="1"/>
    <n v="4.5"/>
    <n v="0.96"/>
    <n v="8.0399999999999991"/>
    <n v="1.81"/>
    <n v="1"/>
  </r>
  <r>
    <x v="25"/>
    <x v="4"/>
    <s v="Not treated"/>
    <s v="Rape/sexual assault"/>
    <n v="54394"/>
    <n v="25788"/>
    <n v="82999"/>
    <n v="14595"/>
    <n v="0"/>
    <n v="11.2"/>
    <n v="5.47"/>
    <n v="17.010000000000002"/>
    <n v="2.94"/>
    <n v="0"/>
  </r>
  <r>
    <x v="26"/>
    <x v="4"/>
    <s v="Not treated"/>
    <s v="Rape/sexual assault"/>
    <n v="24831"/>
    <n v="5466"/>
    <n v="44196"/>
    <n v="9880"/>
    <n v="1"/>
    <n v="5.2"/>
    <n v="1.18"/>
    <n v="9.16"/>
    <n v="2.04"/>
    <n v="1"/>
  </r>
  <r>
    <x v="27"/>
    <x v="4"/>
    <s v="Not treated"/>
    <s v="Rape/sexual assault"/>
    <n v="120137"/>
    <n v="62183"/>
    <n v="178092"/>
    <n v="29569"/>
    <n v="0"/>
    <n v="24"/>
    <n v="12.85"/>
    <n v="35.11"/>
    <n v="5.68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s v="Treated"/>
    <s v="Rape/sexual assault"/>
    <n v="5019"/>
    <n v="0"/>
    <n v="12790"/>
    <n v="3965"/>
    <n v="1"/>
    <n v="0"/>
    <m/>
    <m/>
    <m/>
    <n v="2"/>
  </r>
  <r>
    <x v="1"/>
    <x v="0"/>
    <s v="Treated"/>
    <s v="Rape/sexual assault"/>
    <n v="1842"/>
    <n v="0"/>
    <n v="6688"/>
    <n v="2472"/>
    <n v="1"/>
    <n v="0"/>
    <m/>
    <m/>
    <m/>
    <n v="2"/>
  </r>
  <r>
    <x v="2"/>
    <x v="0"/>
    <s v="Treated"/>
    <s v="Rape/sexual assault"/>
    <n v="0"/>
    <m/>
    <m/>
    <m/>
    <n v="2"/>
    <n v="0"/>
    <m/>
    <m/>
    <m/>
    <n v="2"/>
  </r>
  <r>
    <x v="3"/>
    <x v="0"/>
    <s v="Treated"/>
    <s v="Rape/sexual assault"/>
    <n v="0"/>
    <m/>
    <m/>
    <m/>
    <n v="2"/>
    <n v="0"/>
    <m/>
    <m/>
    <m/>
    <n v="2"/>
  </r>
  <r>
    <x v="4"/>
    <x v="0"/>
    <s v="Treated"/>
    <s v="Rape/sexual assault"/>
    <n v="866"/>
    <n v="0"/>
    <n v="4006"/>
    <n v="1602"/>
    <n v="1"/>
    <n v="0"/>
    <m/>
    <m/>
    <m/>
    <n v="2"/>
  </r>
  <r>
    <x v="5"/>
    <x v="0"/>
    <s v="Treated"/>
    <s v="Rape/sexual assault"/>
    <n v="0"/>
    <m/>
    <m/>
    <m/>
    <n v="2"/>
    <n v="0"/>
    <m/>
    <m/>
    <m/>
    <n v="2"/>
  </r>
  <r>
    <x v="6"/>
    <x v="0"/>
    <s v="Treated"/>
    <s v="Rape/sexual assault"/>
    <n v="0"/>
    <m/>
    <m/>
    <m/>
    <n v="2"/>
    <n v="0"/>
    <m/>
    <m/>
    <m/>
    <n v="2"/>
  </r>
  <r>
    <x v="7"/>
    <x v="0"/>
    <s v="Treated"/>
    <s v="Rape/sexual assault"/>
    <n v="0"/>
    <m/>
    <m/>
    <m/>
    <n v="2"/>
    <n v="0"/>
    <m/>
    <m/>
    <m/>
    <n v="2"/>
  </r>
  <r>
    <x v="8"/>
    <x v="0"/>
    <s v="Treated"/>
    <s v="Rape/sexual assault"/>
    <n v="41049"/>
    <n v="11335"/>
    <n v="70762"/>
    <n v="15160"/>
    <n v="1"/>
    <n v="0.3"/>
    <n v="0.09"/>
    <n v="0.55000000000000004"/>
    <n v="0.12"/>
    <n v="1"/>
  </r>
  <r>
    <x v="9"/>
    <x v="0"/>
    <s v="Treated"/>
    <s v="Rape/sexual assault"/>
    <n v="0"/>
    <m/>
    <m/>
    <m/>
    <n v="2"/>
    <n v="0"/>
    <m/>
    <m/>
    <m/>
    <n v="2"/>
  </r>
  <r>
    <x v="10"/>
    <x v="0"/>
    <s v="Treated"/>
    <s v="Rape/sexual assault"/>
    <n v="4636"/>
    <n v="0"/>
    <n v="12104"/>
    <n v="3810"/>
    <n v="1"/>
    <n v="0"/>
    <m/>
    <m/>
    <m/>
    <n v="2"/>
  </r>
  <r>
    <x v="11"/>
    <x v="0"/>
    <s v="Treated"/>
    <s v="Rape/sexual assault"/>
    <n v="0"/>
    <m/>
    <m/>
    <m/>
    <n v="2"/>
    <n v="0"/>
    <m/>
    <m/>
    <m/>
    <n v="2"/>
  </r>
  <r>
    <x v="12"/>
    <x v="0"/>
    <s v="Treated"/>
    <s v="Rape/sexual assault"/>
    <n v="0"/>
    <m/>
    <m/>
    <m/>
    <n v="2"/>
    <n v="0"/>
    <m/>
    <m/>
    <m/>
    <n v="2"/>
  </r>
  <r>
    <x v="13"/>
    <x v="0"/>
    <s v="Treated"/>
    <s v="Rape/sexual assault"/>
    <n v="0"/>
    <m/>
    <m/>
    <m/>
    <n v="2"/>
    <n v="0"/>
    <m/>
    <m/>
    <m/>
    <n v="2"/>
  </r>
  <r>
    <x v="14"/>
    <x v="0"/>
    <s v="Treated"/>
    <s v="Rape/sexual assault"/>
    <n v="3971"/>
    <n v="0"/>
    <n v="11668"/>
    <n v="3927"/>
    <n v="1"/>
    <n v="0"/>
    <m/>
    <m/>
    <m/>
    <n v="2"/>
  </r>
  <r>
    <x v="15"/>
    <x v="0"/>
    <s v="Treated"/>
    <s v="Rape/sexual assault"/>
    <n v="0"/>
    <m/>
    <m/>
    <m/>
    <n v="2"/>
    <n v="0"/>
    <m/>
    <m/>
    <m/>
    <n v="2"/>
  </r>
  <r>
    <x v="16"/>
    <x v="0"/>
    <s v="Treated"/>
    <s v="Rape/sexual assault"/>
    <n v="0"/>
    <m/>
    <m/>
    <m/>
    <n v="2"/>
    <n v="0"/>
    <m/>
    <m/>
    <m/>
    <n v="2"/>
  </r>
  <r>
    <x v="17"/>
    <x v="0"/>
    <s v="Treated"/>
    <s v="Rape/sexual assault"/>
    <n v="3039"/>
    <n v="0"/>
    <n v="9215"/>
    <n v="3151"/>
    <n v="1"/>
    <n v="0"/>
    <m/>
    <m/>
    <m/>
    <n v="2"/>
  </r>
  <r>
    <x v="18"/>
    <x v="0"/>
    <s v="Treated"/>
    <s v="Rape/sexual assault"/>
    <n v="4095"/>
    <n v="0"/>
    <n v="10730"/>
    <n v="3385"/>
    <n v="1"/>
    <n v="0"/>
    <m/>
    <m/>
    <m/>
    <n v="2"/>
  </r>
  <r>
    <x v="19"/>
    <x v="0"/>
    <s v="Treated"/>
    <s v="Rape/sexual assault"/>
    <n v="24258"/>
    <n v="4339"/>
    <n v="44176"/>
    <n v="10163"/>
    <n v="1"/>
    <n v="0.2"/>
    <n v="0.04"/>
    <n v="0.4"/>
    <n v="0.09"/>
    <n v="1"/>
  </r>
  <r>
    <x v="20"/>
    <x v="0"/>
    <s v="Treated"/>
    <s v="Rape/sexual assault"/>
    <n v="8584"/>
    <n v="0"/>
    <n v="19032"/>
    <n v="5331"/>
    <n v="1"/>
    <n v="0.1"/>
    <n v="0"/>
    <n v="0.17"/>
    <n v="0.05"/>
    <n v="1"/>
  </r>
  <r>
    <x v="21"/>
    <x v="0"/>
    <s v="Treated"/>
    <s v="Rape/sexual assault"/>
    <n v="2268"/>
    <n v="0"/>
    <n v="7745"/>
    <n v="2794"/>
    <n v="1"/>
    <n v="0"/>
    <m/>
    <m/>
    <m/>
    <n v="2"/>
  </r>
  <r>
    <x v="22"/>
    <x v="0"/>
    <s v="Treated"/>
    <s v="Rape/sexual assault"/>
    <n v="0"/>
    <m/>
    <m/>
    <m/>
    <n v="2"/>
    <n v="0"/>
    <m/>
    <m/>
    <m/>
    <n v="2"/>
  </r>
  <r>
    <x v="23"/>
    <x v="0"/>
    <s v="Treated"/>
    <s v="Rape/sexual assault"/>
    <n v="8115"/>
    <n v="0"/>
    <n v="19451"/>
    <n v="5784"/>
    <n v="1"/>
    <n v="0.1"/>
    <n v="0"/>
    <n v="0.18"/>
    <n v="0.05"/>
    <n v="1"/>
  </r>
  <r>
    <x v="24"/>
    <x v="0"/>
    <s v="Treated"/>
    <s v="Rape/sexual assault"/>
    <n v="5607"/>
    <n v="0"/>
    <n v="13476"/>
    <n v="4015"/>
    <n v="1"/>
    <n v="0.1"/>
    <n v="0"/>
    <n v="0.13"/>
    <n v="0.04"/>
    <n v="1"/>
  </r>
  <r>
    <x v="25"/>
    <x v="0"/>
    <s v="Treated"/>
    <s v="Rape/sexual assault"/>
    <n v="2359"/>
    <n v="0"/>
    <n v="7092"/>
    <n v="2414"/>
    <n v="1"/>
    <n v="0"/>
    <m/>
    <m/>
    <m/>
    <n v="2"/>
  </r>
  <r>
    <x v="26"/>
    <x v="0"/>
    <s v="Treated"/>
    <s v="Rape/sexual assault"/>
    <n v="0"/>
    <m/>
    <m/>
    <m/>
    <n v="2"/>
    <n v="0"/>
    <m/>
    <m/>
    <m/>
    <n v="2"/>
  </r>
  <r>
    <x v="27"/>
    <x v="0"/>
    <s v="Treated"/>
    <s v="Rape/sexual assault"/>
    <n v="8426"/>
    <n v="0"/>
    <n v="20928"/>
    <n v="6379"/>
    <n v="1"/>
    <n v="0.1"/>
    <n v="0"/>
    <n v="0.2"/>
    <n v="0.06"/>
    <n v="1"/>
  </r>
  <r>
    <x v="0"/>
    <x v="1"/>
    <s v="Treated"/>
    <s v="Rape/sexual assault"/>
    <n v="30214"/>
    <n v="7943"/>
    <n v="52485"/>
    <n v="11363"/>
    <n v="0"/>
    <n v="0.2"/>
    <n v="0.06"/>
    <n v="0.37"/>
    <n v="0.08"/>
    <n v="0"/>
  </r>
  <r>
    <x v="1"/>
    <x v="1"/>
    <s v="Treated"/>
    <s v="Rape/sexual assault"/>
    <n v="32725"/>
    <n v="8490"/>
    <n v="56960"/>
    <n v="12365"/>
    <n v="0"/>
    <n v="0.2"/>
    <n v="0.06"/>
    <n v="0.4"/>
    <n v="0.09"/>
    <n v="0"/>
  </r>
  <r>
    <x v="2"/>
    <x v="1"/>
    <s v="Treated"/>
    <s v="Rape/sexual assault"/>
    <n v="48643"/>
    <n v="18911"/>
    <n v="78375"/>
    <n v="15170"/>
    <n v="0"/>
    <n v="0.3"/>
    <n v="0.13"/>
    <n v="0.55000000000000004"/>
    <n v="0.11"/>
    <n v="0"/>
  </r>
  <r>
    <x v="3"/>
    <x v="1"/>
    <s v="Treated"/>
    <s v="Rape/sexual assault"/>
    <n v="27059"/>
    <n v="5941"/>
    <n v="48177"/>
    <n v="10775"/>
    <n v="0"/>
    <n v="0.2"/>
    <n v="0.04"/>
    <n v="0.34"/>
    <n v="0.08"/>
    <n v="0"/>
  </r>
  <r>
    <x v="4"/>
    <x v="1"/>
    <s v="Treated"/>
    <s v="Rape/sexual assault"/>
    <n v="10225"/>
    <n v="0"/>
    <n v="22074"/>
    <n v="6046"/>
    <n v="1"/>
    <n v="0.1"/>
    <n v="0"/>
    <n v="0.16"/>
    <n v="0.04"/>
    <n v="1"/>
  </r>
  <r>
    <x v="5"/>
    <x v="1"/>
    <s v="Treated"/>
    <s v="Rape/sexual assault"/>
    <n v="77753"/>
    <n v="31016"/>
    <n v="124490"/>
    <n v="23846"/>
    <n v="0"/>
    <n v="0.6"/>
    <n v="0.22"/>
    <n v="0.9"/>
    <n v="0.17"/>
    <n v="0"/>
  </r>
  <r>
    <x v="6"/>
    <x v="1"/>
    <s v="Treated"/>
    <s v="Rape/sexual assault"/>
    <n v="45807"/>
    <n v="13723"/>
    <n v="77892"/>
    <n v="16370"/>
    <n v="1"/>
    <n v="0.3"/>
    <n v="0.1"/>
    <n v="0.56999999999999995"/>
    <n v="0.12"/>
    <n v="1"/>
  </r>
  <r>
    <x v="7"/>
    <x v="1"/>
    <s v="Treated"/>
    <s v="Rape/sexual assault"/>
    <n v="38420"/>
    <n v="10046"/>
    <n v="66793"/>
    <n v="14477"/>
    <n v="1"/>
    <n v="0.3"/>
    <n v="7.0000000000000007E-2"/>
    <n v="0.49"/>
    <n v="0.11"/>
    <n v="1"/>
  </r>
  <r>
    <x v="8"/>
    <x v="1"/>
    <s v="Treated"/>
    <s v="Rape/sexual assault"/>
    <n v="26199"/>
    <n v="3192"/>
    <n v="49205"/>
    <n v="11738"/>
    <n v="1"/>
    <n v="0.2"/>
    <n v="0.02"/>
    <n v="0.37"/>
    <n v="0.09"/>
    <n v="1"/>
  </r>
  <r>
    <x v="9"/>
    <x v="1"/>
    <s v="Treated"/>
    <s v="Rape/sexual assault"/>
    <n v="23406"/>
    <n v="3821"/>
    <n v="42991"/>
    <n v="9992"/>
    <n v="1"/>
    <n v="0.2"/>
    <n v="0.03"/>
    <n v="0.33"/>
    <n v="0.08"/>
    <n v="1"/>
  </r>
  <r>
    <x v="10"/>
    <x v="1"/>
    <s v="Treated"/>
    <s v="Rape/sexual assault"/>
    <n v="98586"/>
    <n v="46086"/>
    <n v="151086"/>
    <n v="26786"/>
    <n v="1"/>
    <n v="0.8"/>
    <n v="0.35"/>
    <n v="1.1499999999999999"/>
    <n v="0.2"/>
    <n v="1"/>
  </r>
  <r>
    <x v="11"/>
    <x v="1"/>
    <s v="Treated"/>
    <s v="Rape/sexual assault"/>
    <n v="26272"/>
    <n v="1211"/>
    <n v="51334"/>
    <n v="12787"/>
    <n v="1"/>
    <n v="0.2"/>
    <n v="0.01"/>
    <n v="0.39"/>
    <n v="0.1"/>
    <n v="1"/>
  </r>
  <r>
    <x v="12"/>
    <x v="1"/>
    <s v="Treated"/>
    <s v="Rape/sexual assault"/>
    <n v="35651"/>
    <n v="4170"/>
    <n v="67132"/>
    <n v="16062"/>
    <n v="0"/>
    <n v="0.3"/>
    <n v="0.03"/>
    <n v="0.52"/>
    <n v="0.12"/>
    <n v="0"/>
  </r>
  <r>
    <x v="13"/>
    <x v="1"/>
    <s v="Treated"/>
    <s v="Rape/sexual assault"/>
    <n v="49500"/>
    <n v="22772"/>
    <n v="76228"/>
    <n v="13637"/>
    <n v="0"/>
    <n v="0.4"/>
    <n v="0.18"/>
    <n v="0.59"/>
    <n v="0.11"/>
    <n v="0"/>
  </r>
  <r>
    <x v="14"/>
    <x v="1"/>
    <s v="Treated"/>
    <s v="Rape/sexual assault"/>
    <n v="59811"/>
    <n v="23395"/>
    <n v="96227"/>
    <n v="18580"/>
    <n v="0"/>
    <n v="0.5"/>
    <n v="0.18"/>
    <n v="0.76"/>
    <n v="0.15"/>
    <n v="0"/>
  </r>
  <r>
    <x v="15"/>
    <x v="1"/>
    <s v="Treated"/>
    <s v="Rape/sexual assault"/>
    <n v="63725"/>
    <n v="25025"/>
    <n v="102424"/>
    <n v="19745"/>
    <n v="0"/>
    <n v="0.5"/>
    <n v="0.2"/>
    <n v="0.82"/>
    <n v="0.16"/>
    <n v="0"/>
  </r>
  <r>
    <x v="16"/>
    <x v="1"/>
    <s v="Treated"/>
    <s v="Rape/sexual assault"/>
    <n v="64540"/>
    <n v="28412"/>
    <n v="100669"/>
    <n v="18433"/>
    <n v="0"/>
    <n v="0.5"/>
    <n v="0.23"/>
    <n v="0.81"/>
    <n v="0.15"/>
    <n v="0"/>
  </r>
  <r>
    <x v="17"/>
    <x v="1"/>
    <s v="Treated"/>
    <s v="Rape/sexual assault"/>
    <n v="99504"/>
    <n v="50116"/>
    <n v="148892"/>
    <n v="25198"/>
    <n v="0"/>
    <n v="0.8"/>
    <n v="0.41"/>
    <n v="1.21"/>
    <n v="0.2"/>
    <n v="0"/>
  </r>
  <r>
    <x v="18"/>
    <x v="1"/>
    <s v="Treated"/>
    <s v="Rape/sexual assault"/>
    <n v="60017"/>
    <n v="24366"/>
    <n v="95668"/>
    <n v="18189"/>
    <n v="0"/>
    <n v="0.5"/>
    <n v="0.2"/>
    <n v="0.8"/>
    <n v="0.15"/>
    <n v="0"/>
  </r>
  <r>
    <x v="19"/>
    <x v="1"/>
    <s v="Treated"/>
    <s v="Rape/sexual assault"/>
    <n v="118393"/>
    <n v="66126"/>
    <n v="170660"/>
    <n v="26667"/>
    <n v="0"/>
    <n v="1"/>
    <n v="0.56000000000000005"/>
    <n v="1.44"/>
    <n v="0.23"/>
    <n v="0"/>
  </r>
  <r>
    <x v="20"/>
    <x v="1"/>
    <s v="Treated"/>
    <s v="Rape/sexual assault"/>
    <n v="64655"/>
    <n v="28306"/>
    <n v="101005"/>
    <n v="18546"/>
    <n v="0"/>
    <n v="0.6"/>
    <n v="0.24"/>
    <n v="0.86"/>
    <n v="0.16"/>
    <n v="0"/>
  </r>
  <r>
    <x v="21"/>
    <x v="1"/>
    <s v="Treated"/>
    <s v="Rape/sexual assault"/>
    <n v="75414"/>
    <n v="33489"/>
    <n v="117339"/>
    <n v="21391"/>
    <n v="0"/>
    <n v="0.7"/>
    <n v="0.28999999999999998"/>
    <n v="1.01"/>
    <n v="0.18"/>
    <n v="0"/>
  </r>
  <r>
    <x v="22"/>
    <x v="1"/>
    <s v="Treated"/>
    <s v="Rape/sexual assault"/>
    <n v="50133"/>
    <n v="21812"/>
    <n v="78453"/>
    <n v="14450"/>
    <n v="0"/>
    <n v="0.4"/>
    <n v="0.19"/>
    <n v="0.69"/>
    <n v="0.13"/>
    <n v="0"/>
  </r>
  <r>
    <x v="23"/>
    <x v="1"/>
    <s v="Treated"/>
    <s v="Rape/sexual assault"/>
    <n v="46227"/>
    <n v="14861"/>
    <n v="77594"/>
    <n v="16004"/>
    <n v="0"/>
    <n v="0.4"/>
    <n v="0.13"/>
    <n v="0.68"/>
    <n v="0.14000000000000001"/>
    <n v="0"/>
  </r>
  <r>
    <x v="24"/>
    <x v="1"/>
    <s v="Treated"/>
    <s v="Rape/sexual assault"/>
    <n v="70677"/>
    <n v="34918"/>
    <n v="106436"/>
    <n v="18245"/>
    <n v="0"/>
    <n v="0.6"/>
    <n v="0.31"/>
    <n v="0.95"/>
    <n v="0.16"/>
    <n v="0"/>
  </r>
  <r>
    <x v="25"/>
    <x v="1"/>
    <s v="Treated"/>
    <s v="Rape/sexual assault"/>
    <n v="92232"/>
    <n v="52493"/>
    <n v="131972"/>
    <n v="20275"/>
    <n v="0"/>
    <n v="0.8"/>
    <n v="0.47"/>
    <n v="1.19"/>
    <n v="0.18"/>
    <n v="0"/>
  </r>
  <r>
    <x v="26"/>
    <x v="1"/>
    <s v="Treated"/>
    <s v="Rape/sexual assault"/>
    <n v="61544"/>
    <n v="28754"/>
    <n v="94335"/>
    <n v="16730"/>
    <n v="0"/>
    <n v="0.6"/>
    <n v="0.26"/>
    <n v="0.86"/>
    <n v="0.15"/>
    <n v="0"/>
  </r>
  <r>
    <x v="27"/>
    <x v="1"/>
    <s v="Treated"/>
    <s v="Rape/sexual assault"/>
    <n v="169368"/>
    <n v="97736"/>
    <n v="241000"/>
    <n v="36548"/>
    <n v="0"/>
    <n v="1.6"/>
    <n v="0.9"/>
    <n v="2.21"/>
    <n v="0.33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s v="Not treated"/>
    <s v="Rape/sexual assault"/>
    <n v="7639"/>
    <n v="0"/>
    <n v="17504"/>
    <n v="5033"/>
    <n v="1"/>
    <n v="0.1"/>
    <n v="0"/>
    <n v="0.13"/>
    <n v="0.04"/>
    <n v="1"/>
  </r>
  <r>
    <x v="1"/>
    <x v="0"/>
    <s v="Not treated"/>
    <s v="Rape/sexual assault"/>
    <n v="7514"/>
    <n v="0"/>
    <n v="17919"/>
    <n v="5309"/>
    <n v="1"/>
    <n v="0.1"/>
    <n v="0"/>
    <n v="0.13"/>
    <n v="0.04"/>
    <n v="1"/>
  </r>
  <r>
    <x v="2"/>
    <x v="0"/>
    <s v="Not treated"/>
    <s v="Rape/sexual assault"/>
    <n v="10802"/>
    <n v="0"/>
    <n v="22803"/>
    <n v="6123"/>
    <n v="1"/>
    <n v="0.1"/>
    <n v="0"/>
    <n v="0.17"/>
    <n v="0.05"/>
    <n v="1"/>
  </r>
  <r>
    <x v="3"/>
    <x v="0"/>
    <s v="Not treated"/>
    <s v="Rape/sexual assault"/>
    <n v="9742"/>
    <n v="0"/>
    <n v="21600"/>
    <n v="6050"/>
    <n v="1"/>
    <n v="0.1"/>
    <n v="0"/>
    <n v="0.16"/>
    <n v="0.05"/>
    <n v="1"/>
  </r>
  <r>
    <x v="4"/>
    <x v="0"/>
    <s v="Not treated"/>
    <s v="Rape/sexual assault"/>
    <n v="17090"/>
    <n v="1239"/>
    <n v="32940"/>
    <n v="8087"/>
    <n v="1"/>
    <n v="0.1"/>
    <n v="0.01"/>
    <n v="0.25"/>
    <n v="0.06"/>
    <n v="1"/>
  </r>
  <r>
    <x v="5"/>
    <x v="0"/>
    <s v="Not treated"/>
    <s v="Rape/sexual assault"/>
    <n v="12312"/>
    <n v="0"/>
    <n v="27908"/>
    <n v="7957"/>
    <n v="1"/>
    <n v="0.1"/>
    <n v="0"/>
    <n v="0.21"/>
    <n v="0.06"/>
    <n v="1"/>
  </r>
  <r>
    <x v="6"/>
    <x v="0"/>
    <s v="Not treated"/>
    <s v="Rape/sexual assault"/>
    <n v="1489"/>
    <n v="0"/>
    <n v="6096"/>
    <n v="2351"/>
    <n v="1"/>
    <n v="0"/>
    <m/>
    <m/>
    <m/>
    <n v="2"/>
  </r>
  <r>
    <x v="7"/>
    <x v="0"/>
    <s v="Not treated"/>
    <s v="Rape/sexual assault"/>
    <n v="15139"/>
    <n v="0"/>
    <n v="30698"/>
    <n v="7939"/>
    <n v="1"/>
    <n v="0.1"/>
    <n v="0"/>
    <n v="0.24"/>
    <n v="0.06"/>
    <n v="1"/>
  </r>
  <r>
    <x v="8"/>
    <x v="0"/>
    <s v="Not treated"/>
    <s v="Rape/sexual assault"/>
    <n v="6318"/>
    <n v="0"/>
    <n v="16847"/>
    <n v="5372"/>
    <n v="1"/>
    <n v="0"/>
    <m/>
    <m/>
    <m/>
    <n v="2"/>
  </r>
  <r>
    <x v="9"/>
    <x v="0"/>
    <s v="Not treated"/>
    <s v="Rape/sexual assault"/>
    <n v="13210"/>
    <n v="0"/>
    <n v="27064"/>
    <n v="7069"/>
    <n v="1"/>
    <n v="0.1"/>
    <n v="0"/>
    <n v="0.21"/>
    <n v="0.06"/>
    <n v="1"/>
  </r>
  <r>
    <x v="10"/>
    <x v="0"/>
    <s v="Not treated"/>
    <s v="Rape/sexual assault"/>
    <n v="0"/>
    <m/>
    <m/>
    <m/>
    <n v="2"/>
    <n v="0"/>
    <m/>
    <m/>
    <m/>
    <n v="2"/>
  </r>
  <r>
    <x v="11"/>
    <x v="0"/>
    <s v="Not treated"/>
    <s v="Rape/sexual assault"/>
    <n v="0"/>
    <m/>
    <m/>
    <m/>
    <n v="2"/>
    <n v="0"/>
    <m/>
    <m/>
    <m/>
    <n v="2"/>
  </r>
  <r>
    <x v="12"/>
    <x v="0"/>
    <s v="Not treated"/>
    <s v="Rape/sexual assault"/>
    <n v="13570"/>
    <n v="0"/>
    <n v="31829"/>
    <n v="9316"/>
    <n v="1"/>
    <n v="0.1"/>
    <n v="0"/>
    <n v="0.26"/>
    <n v="0.08"/>
    <n v="1"/>
  </r>
  <r>
    <x v="13"/>
    <x v="0"/>
    <s v="Not treated"/>
    <s v="Rape/sexual assault"/>
    <n v="3121"/>
    <n v="0"/>
    <n v="6836"/>
    <n v="1895"/>
    <n v="1"/>
    <n v="0"/>
    <m/>
    <m/>
    <m/>
    <n v="2"/>
  </r>
  <r>
    <x v="14"/>
    <x v="0"/>
    <s v="Not treated"/>
    <s v="Rape/sexual assault"/>
    <n v="2547"/>
    <n v="0"/>
    <n v="8605"/>
    <n v="3091"/>
    <n v="1"/>
    <n v="0"/>
    <m/>
    <m/>
    <m/>
    <n v="2"/>
  </r>
  <r>
    <x v="15"/>
    <x v="0"/>
    <s v="Not treated"/>
    <s v="Rape/sexual assault"/>
    <n v="9712"/>
    <n v="0"/>
    <n v="22465"/>
    <n v="6507"/>
    <n v="1"/>
    <n v="0.1"/>
    <n v="0"/>
    <n v="0.19"/>
    <n v="0.05"/>
    <n v="1"/>
  </r>
  <r>
    <x v="16"/>
    <x v="0"/>
    <s v="Not treated"/>
    <s v="Rape/sexual assault"/>
    <n v="0"/>
    <m/>
    <m/>
    <m/>
    <n v="2"/>
    <n v="0"/>
    <m/>
    <m/>
    <m/>
    <n v="2"/>
  </r>
  <r>
    <x v="17"/>
    <x v="0"/>
    <s v="Not treated"/>
    <s v="Rape/sexual assault"/>
    <n v="6054"/>
    <n v="0"/>
    <n v="15131"/>
    <n v="4631"/>
    <n v="1"/>
    <n v="0.1"/>
    <n v="0"/>
    <n v="0.13"/>
    <n v="0.04"/>
    <n v="1"/>
  </r>
  <r>
    <x v="18"/>
    <x v="0"/>
    <s v="Not treated"/>
    <s v="Rape/sexual assault"/>
    <n v="6865"/>
    <n v="0"/>
    <n v="15885"/>
    <n v="4602"/>
    <n v="1"/>
    <n v="0.1"/>
    <n v="0"/>
    <n v="0.14000000000000001"/>
    <n v="0.04"/>
    <n v="1"/>
  </r>
  <r>
    <x v="19"/>
    <x v="0"/>
    <s v="Not treated"/>
    <s v="Rape/sexual assault"/>
    <n v="12547"/>
    <n v="0"/>
    <n v="26160"/>
    <n v="6945"/>
    <n v="1"/>
    <n v="0.1"/>
    <n v="0"/>
    <n v="0.24"/>
    <n v="0.06"/>
    <n v="1"/>
  </r>
  <r>
    <x v="20"/>
    <x v="0"/>
    <s v="Not treated"/>
    <s v="Rape/sexual assault"/>
    <n v="0"/>
    <m/>
    <m/>
    <m/>
    <n v="2"/>
    <n v="0"/>
    <m/>
    <m/>
    <m/>
    <n v="2"/>
  </r>
  <r>
    <x v="21"/>
    <x v="0"/>
    <s v="Not treated"/>
    <s v="Rape/sexual assault"/>
    <n v="16339"/>
    <n v="0"/>
    <n v="32920"/>
    <n v="8460"/>
    <n v="1"/>
    <n v="0.2"/>
    <n v="0"/>
    <n v="0.3"/>
    <n v="0.08"/>
    <n v="1"/>
  </r>
  <r>
    <x v="22"/>
    <x v="0"/>
    <s v="Not treated"/>
    <s v="Rape/sexual assault"/>
    <n v="7068"/>
    <n v="0"/>
    <n v="15418"/>
    <n v="4261"/>
    <n v="1"/>
    <n v="0.1"/>
    <n v="0"/>
    <n v="0.14000000000000001"/>
    <n v="0.04"/>
    <n v="1"/>
  </r>
  <r>
    <x v="23"/>
    <x v="0"/>
    <s v="Not treated"/>
    <s v="Rape/sexual assault"/>
    <n v="23450"/>
    <n v="2566"/>
    <n v="44334"/>
    <n v="10655"/>
    <n v="1"/>
    <n v="0.2"/>
    <n v="0.02"/>
    <n v="0.42"/>
    <n v="0.1"/>
    <n v="1"/>
  </r>
  <r>
    <x v="24"/>
    <x v="0"/>
    <s v="Not treated"/>
    <s v="Rape/sexual assault"/>
    <n v="11337"/>
    <n v="0"/>
    <n v="23109"/>
    <n v="6006"/>
    <n v="1"/>
    <n v="0.1"/>
    <n v="0"/>
    <n v="0.22"/>
    <n v="0.06"/>
    <n v="1"/>
  </r>
  <r>
    <x v="25"/>
    <x v="0"/>
    <s v="Not treated"/>
    <s v="Rape/sexual assault"/>
    <n v="1937"/>
    <n v="0"/>
    <n v="6194"/>
    <n v="2172"/>
    <n v="1"/>
    <n v="0"/>
    <m/>
    <m/>
    <m/>
    <n v="2"/>
  </r>
  <r>
    <x v="26"/>
    <x v="0"/>
    <s v="Not treated"/>
    <s v="Rape/sexual assault"/>
    <n v="30468"/>
    <n v="8702"/>
    <n v="52234"/>
    <n v="11105"/>
    <n v="1"/>
    <n v="0.3"/>
    <n v="0.08"/>
    <n v="0.51"/>
    <n v="0.11"/>
    <n v="1"/>
  </r>
  <r>
    <x v="27"/>
    <x v="0"/>
    <s v="Not treated"/>
    <s v="Rape/sexual assault"/>
    <n v="26216"/>
    <n v="2655"/>
    <n v="49777"/>
    <n v="12021"/>
    <n v="1"/>
    <n v="0.3"/>
    <n v="0.03"/>
    <n v="0.49"/>
    <n v="0.12"/>
    <n v="1"/>
  </r>
  <r>
    <x v="0"/>
    <x v="1"/>
    <s v="Not treated"/>
    <s v="Rape/sexual assault"/>
    <n v="151268"/>
    <n v="89286"/>
    <n v="213250"/>
    <n v="31624"/>
    <n v="0"/>
    <n v="1.1000000000000001"/>
    <n v="0.63"/>
    <n v="1.49"/>
    <n v="0.22"/>
    <n v="0"/>
  </r>
  <r>
    <x v="1"/>
    <x v="1"/>
    <s v="Not treated"/>
    <s v="Rape/sexual assault"/>
    <n v="221328"/>
    <n v="141812"/>
    <n v="300843"/>
    <n v="40570"/>
    <n v="0"/>
    <n v="1.6"/>
    <n v="1"/>
    <n v="2.11"/>
    <n v="0.28000000000000003"/>
    <n v="0"/>
  </r>
  <r>
    <x v="2"/>
    <x v="1"/>
    <s v="Not treated"/>
    <s v="Rape/sexual assault"/>
    <n v="221487"/>
    <n v="142298"/>
    <n v="300676"/>
    <n v="40403"/>
    <n v="0"/>
    <n v="1.6"/>
    <n v="1.01"/>
    <n v="2.12"/>
    <n v="0.28000000000000003"/>
    <n v="0"/>
  </r>
  <r>
    <x v="3"/>
    <x v="1"/>
    <s v="Not treated"/>
    <s v="Rape/sexual assault"/>
    <n v="78839"/>
    <n v="39069"/>
    <n v="118609"/>
    <n v="20291"/>
    <n v="0"/>
    <n v="0.6"/>
    <n v="0.28000000000000003"/>
    <n v="0.85"/>
    <n v="0.14000000000000001"/>
    <n v="0"/>
  </r>
  <r>
    <x v="4"/>
    <x v="1"/>
    <s v="Not treated"/>
    <s v="Rape/sexual assault"/>
    <n v="156594"/>
    <n v="96312"/>
    <n v="216876"/>
    <n v="30757"/>
    <n v="0"/>
    <n v="1.1000000000000001"/>
    <n v="0.69"/>
    <n v="1.55"/>
    <n v="0.22"/>
    <n v="0"/>
  </r>
  <r>
    <x v="5"/>
    <x v="1"/>
    <s v="Not treated"/>
    <s v="Rape/sexual assault"/>
    <n v="67969"/>
    <n v="24971"/>
    <n v="110967"/>
    <n v="21938"/>
    <n v="0"/>
    <n v="0.5"/>
    <n v="0.18"/>
    <n v="0.8"/>
    <n v="0.16"/>
    <n v="0"/>
  </r>
  <r>
    <x v="6"/>
    <x v="1"/>
    <s v="Not treated"/>
    <s v="Rape/sexual assault"/>
    <n v="82523"/>
    <n v="36337"/>
    <n v="128710"/>
    <n v="23565"/>
    <n v="0"/>
    <n v="0.6"/>
    <n v="0.27"/>
    <n v="0.94"/>
    <n v="0.17"/>
    <n v="0"/>
  </r>
  <r>
    <x v="7"/>
    <x v="1"/>
    <s v="Not treated"/>
    <s v="Rape/sexual assault"/>
    <n v="99351"/>
    <n v="45711"/>
    <n v="152992"/>
    <n v="27368"/>
    <n v="0"/>
    <n v="0.7"/>
    <n v="0.34"/>
    <n v="1.1299999999999999"/>
    <n v="0.2"/>
    <n v="0"/>
  </r>
  <r>
    <x v="8"/>
    <x v="1"/>
    <s v="Not treated"/>
    <s v="Rape/sexual assault"/>
    <n v="71452"/>
    <n v="30418"/>
    <n v="112486"/>
    <n v="20936"/>
    <n v="0"/>
    <n v="0.5"/>
    <n v="0.23"/>
    <n v="0.84"/>
    <n v="0.16"/>
    <n v="0"/>
  </r>
  <r>
    <x v="9"/>
    <x v="1"/>
    <s v="Not treated"/>
    <s v="Rape/sexual assault"/>
    <n v="88972"/>
    <n v="43352"/>
    <n v="134592"/>
    <n v="23276"/>
    <n v="0"/>
    <n v="0.7"/>
    <n v="0.33"/>
    <n v="1.02"/>
    <n v="0.18"/>
    <n v="0"/>
  </r>
  <r>
    <x v="10"/>
    <x v="1"/>
    <s v="Not treated"/>
    <s v="Rape/sexual assault"/>
    <n v="46958"/>
    <n v="15025"/>
    <n v="78892"/>
    <n v="16293"/>
    <n v="0"/>
    <n v="0.4"/>
    <n v="0.12"/>
    <n v="0.6"/>
    <n v="0.12"/>
    <n v="0"/>
  </r>
  <r>
    <x v="11"/>
    <x v="1"/>
    <s v="Not treated"/>
    <s v="Rape/sexual assault"/>
    <n v="80344"/>
    <n v="30026"/>
    <n v="130662"/>
    <n v="25673"/>
    <n v="1"/>
    <n v="0.6"/>
    <n v="0.23"/>
    <n v="1"/>
    <n v="0.2"/>
    <n v="1"/>
  </r>
  <r>
    <x v="12"/>
    <x v="1"/>
    <s v="Not treated"/>
    <s v="Rape/sexual assault"/>
    <n v="163141"/>
    <n v="85217"/>
    <n v="241065"/>
    <n v="39758"/>
    <n v="0"/>
    <n v="1.3"/>
    <n v="0.66"/>
    <n v="1.86"/>
    <n v="0.31"/>
    <n v="0"/>
  </r>
  <r>
    <x v="13"/>
    <x v="1"/>
    <s v="Not treated"/>
    <s v="Rape/sexual assault"/>
    <n v="77018"/>
    <n v="40109"/>
    <n v="113928"/>
    <n v="18832"/>
    <n v="0"/>
    <n v="0.6"/>
    <n v="0.31"/>
    <n v="0.89"/>
    <n v="0.15"/>
    <n v="0"/>
  </r>
  <r>
    <x v="14"/>
    <x v="1"/>
    <s v="Not treated"/>
    <s v="Rape/sexual assault"/>
    <n v="183084"/>
    <n v="109834"/>
    <n v="256334"/>
    <n v="37373"/>
    <n v="0"/>
    <n v="1.4"/>
    <n v="0.87"/>
    <n v="2.02"/>
    <n v="0.28999999999999998"/>
    <n v="0"/>
  </r>
  <r>
    <x v="15"/>
    <x v="1"/>
    <s v="Not treated"/>
    <s v="Rape/sexual assault"/>
    <n v="61078"/>
    <n v="23377"/>
    <n v="98780"/>
    <n v="19236"/>
    <n v="0"/>
    <n v="0.5"/>
    <n v="0.19"/>
    <n v="0.79"/>
    <n v="0.15"/>
    <n v="0"/>
  </r>
  <r>
    <x v="16"/>
    <x v="1"/>
    <s v="Not treated"/>
    <s v="Rape/sexual assault"/>
    <n v="45193"/>
    <n v="15975"/>
    <n v="74410"/>
    <n v="14907"/>
    <n v="0"/>
    <n v="0.4"/>
    <n v="0.13"/>
    <n v="0.6"/>
    <n v="0.12"/>
    <n v="0"/>
  </r>
  <r>
    <x v="17"/>
    <x v="1"/>
    <s v="Not treated"/>
    <s v="Rape/sexual assault"/>
    <n v="88695"/>
    <n v="42830"/>
    <n v="134560"/>
    <n v="23401"/>
    <n v="0"/>
    <n v="0.7"/>
    <n v="0.35"/>
    <n v="1.0900000000000001"/>
    <n v="0.19"/>
    <n v="0"/>
  </r>
  <r>
    <x v="18"/>
    <x v="1"/>
    <s v="Not treated"/>
    <s v="Rape/sexual assault"/>
    <n v="63170"/>
    <n v="26285"/>
    <n v="100056"/>
    <n v="18820"/>
    <n v="0"/>
    <n v="0.5"/>
    <n v="0.22"/>
    <n v="0.84"/>
    <n v="0.16"/>
    <n v="0"/>
  </r>
  <r>
    <x v="19"/>
    <x v="1"/>
    <s v="Not treated"/>
    <s v="Rape/sexual assault"/>
    <n v="166821"/>
    <n v="101820"/>
    <n v="231822"/>
    <n v="33164"/>
    <n v="0"/>
    <n v="1.4"/>
    <n v="0.86"/>
    <n v="1.96"/>
    <n v="0.28000000000000003"/>
    <n v="0"/>
  </r>
  <r>
    <x v="20"/>
    <x v="1"/>
    <s v="Not treated"/>
    <s v="Rape/sexual assault"/>
    <n v="136523"/>
    <n v="77145"/>
    <n v="195900"/>
    <n v="30295"/>
    <n v="0"/>
    <n v="1.2"/>
    <n v="0.66"/>
    <n v="1.67"/>
    <n v="0.26"/>
    <n v="0"/>
  </r>
  <r>
    <x v="21"/>
    <x v="1"/>
    <s v="Not treated"/>
    <s v="Rape/sexual assault"/>
    <n v="201677"/>
    <n v="122829"/>
    <n v="280525"/>
    <n v="40229"/>
    <n v="0"/>
    <n v="1.7"/>
    <n v="1.06"/>
    <n v="2.42"/>
    <n v="0.35"/>
    <n v="0"/>
  </r>
  <r>
    <x v="22"/>
    <x v="1"/>
    <s v="Not treated"/>
    <s v="Rape/sexual assault"/>
    <n v="140216"/>
    <n v="84098"/>
    <n v="196335"/>
    <n v="28632"/>
    <n v="0"/>
    <n v="1.2"/>
    <n v="0.74"/>
    <n v="1.72"/>
    <n v="0.25"/>
    <n v="0"/>
  </r>
  <r>
    <x v="23"/>
    <x v="1"/>
    <s v="Not treated"/>
    <s v="Rape/sexual assault"/>
    <n v="212485"/>
    <n v="130401"/>
    <n v="294570"/>
    <n v="41881"/>
    <n v="0"/>
    <n v="1.9"/>
    <n v="1.1499999999999999"/>
    <n v="2.6"/>
    <n v="0.37"/>
    <n v="0"/>
  </r>
  <r>
    <x v="24"/>
    <x v="1"/>
    <s v="Not treated"/>
    <s v="Rape/sexual assault"/>
    <n v="94647"/>
    <n v="51568"/>
    <n v="137727"/>
    <n v="21980"/>
    <n v="0"/>
    <n v="0.8"/>
    <n v="0.46"/>
    <n v="1.23"/>
    <n v="0.2"/>
    <n v="0"/>
  </r>
  <r>
    <x v="25"/>
    <x v="1"/>
    <s v="Not treated"/>
    <s v="Rape/sexual assault"/>
    <n v="187683"/>
    <n v="125076"/>
    <n v="250289"/>
    <n v="31943"/>
    <n v="0"/>
    <n v="1.7"/>
    <n v="1.1299999999999999"/>
    <n v="2.25"/>
    <n v="0.28999999999999998"/>
    <n v="0"/>
  </r>
  <r>
    <x v="26"/>
    <x v="1"/>
    <s v="Not treated"/>
    <s v="Rape/sexual assault"/>
    <n v="299068"/>
    <n v="212505"/>
    <n v="385630"/>
    <n v="44165"/>
    <n v="0"/>
    <n v="2.7"/>
    <n v="1.93"/>
    <n v="3.5"/>
    <n v="0.4"/>
    <n v="0"/>
  </r>
  <r>
    <x v="27"/>
    <x v="1"/>
    <s v="Not treated"/>
    <s v="Rape/sexual assault"/>
    <n v="256371"/>
    <n v="163466"/>
    <n v="349275"/>
    <n v="47401"/>
    <n v="0"/>
    <n v="2.4"/>
    <n v="1.51"/>
    <n v="3.21"/>
    <n v="0.43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s v="Treated"/>
    <s v="Rape/sexual assault"/>
    <n v="14657"/>
    <n v="242"/>
    <n v="29071"/>
    <n v="7354"/>
    <n v="1"/>
    <n v="4.5999999999999996"/>
    <n v="1.78"/>
    <n v="11.29"/>
    <n v="2.17"/>
    <n v="1"/>
  </r>
  <r>
    <x v="1"/>
    <x v="0"/>
    <s v="Treated"/>
    <s v="Rape/sexual assault"/>
    <n v="17770"/>
    <n v="822"/>
    <n v="34718"/>
    <n v="8647"/>
    <n v="1"/>
    <n v="3.9"/>
    <n v="1.53"/>
    <n v="9.41"/>
    <n v="1.8"/>
    <n v="1"/>
  </r>
  <r>
    <x v="2"/>
    <x v="0"/>
    <s v="Treated"/>
    <s v="Rape/sexual assault"/>
    <n v="32140"/>
    <n v="9133"/>
    <n v="55146"/>
    <n v="11738"/>
    <n v="0"/>
    <n v="4.4000000000000004"/>
    <n v="2.21"/>
    <n v="8.4700000000000006"/>
    <n v="1.5"/>
    <n v="0"/>
  </r>
  <r>
    <x v="3"/>
    <x v="0"/>
    <s v="Treated"/>
    <s v="Rape/sexual assault"/>
    <n v="14578"/>
    <n v="0"/>
    <n v="29424"/>
    <n v="7575"/>
    <n v="1"/>
    <n v="3.7"/>
    <n v="1.37"/>
    <n v="9.61"/>
    <n v="1.85"/>
    <n v="1"/>
  </r>
  <r>
    <x v="4"/>
    <x v="0"/>
    <s v="Treated"/>
    <s v="Rape/sexual assault"/>
    <n v="7992"/>
    <n v="0"/>
    <n v="18320"/>
    <n v="5270"/>
    <n v="1"/>
    <n v="2.7"/>
    <n v="0.75"/>
    <n v="9.09"/>
    <n v="1.72"/>
    <n v="1"/>
  </r>
  <r>
    <x v="5"/>
    <x v="0"/>
    <s v="Treated"/>
    <s v="Rape/sexual assault"/>
    <n v="21837"/>
    <n v="120"/>
    <n v="43554"/>
    <n v="11080"/>
    <n v="1"/>
    <n v="5.0999999999999996"/>
    <n v="1.94"/>
    <n v="12.53"/>
    <n v="2.42"/>
    <n v="1"/>
  </r>
  <r>
    <x v="6"/>
    <x v="0"/>
    <s v="Treated"/>
    <s v="Rape/sexual assault"/>
    <n v="29936"/>
    <n v="5122"/>
    <n v="54750"/>
    <n v="12661"/>
    <n v="1"/>
    <n v="10.5"/>
    <n v="4.8600000000000003"/>
    <n v="21.32"/>
    <n v="4.01"/>
    <n v="1"/>
  </r>
  <r>
    <x v="7"/>
    <x v="0"/>
    <s v="Treated"/>
    <s v="Rape/sexual assault"/>
    <n v="21695"/>
    <n v="2129"/>
    <n v="41262"/>
    <n v="9983"/>
    <n v="1"/>
    <n v="7.2"/>
    <n v="3.13"/>
    <n v="15.81"/>
    <n v="3.01"/>
    <n v="1"/>
  </r>
  <r>
    <x v="8"/>
    <x v="0"/>
    <s v="Treated"/>
    <s v="Rape/sexual assault"/>
    <n v="21013"/>
    <n v="687"/>
    <n v="41339"/>
    <n v="10371"/>
    <n v="1"/>
    <n v="6.1"/>
    <n v="2.37"/>
    <n v="14.6"/>
    <n v="2.83"/>
    <n v="1"/>
  </r>
  <r>
    <x v="9"/>
    <x v="0"/>
    <s v="Treated"/>
    <s v="Rape/sexual assault"/>
    <n v="20796"/>
    <n v="2578"/>
    <n v="39015"/>
    <n v="9295"/>
    <n v="1"/>
    <n v="8.5"/>
    <n v="3.75"/>
    <n v="18.18"/>
    <n v="3.46"/>
    <n v="1"/>
  </r>
  <r>
    <x v="10"/>
    <x v="0"/>
    <s v="Treated"/>
    <s v="Rape/sexual assault"/>
    <n v="53655"/>
    <n v="18771"/>
    <n v="88538"/>
    <n v="17798"/>
    <n v="1"/>
    <n v="20"/>
    <n v="11.53"/>
    <n v="32.36"/>
    <n v="5.3"/>
    <n v="1"/>
  </r>
  <r>
    <x v="11"/>
    <x v="0"/>
    <s v="Treated"/>
    <s v="Rape/sexual assault"/>
    <n v="18919"/>
    <n v="0"/>
    <n v="39483"/>
    <n v="10492"/>
    <n v="1"/>
    <n v="6.2"/>
    <n v="2.19"/>
    <n v="16.260000000000002"/>
    <n v="3.2"/>
    <n v="1"/>
  </r>
  <r>
    <x v="12"/>
    <x v="0"/>
    <s v="Treated"/>
    <s v="Rape/sexual assault"/>
    <n v="31604"/>
    <n v="2227"/>
    <n v="60981"/>
    <n v="14989"/>
    <n v="1"/>
    <n v="9"/>
    <n v="3.73"/>
    <n v="20.32"/>
    <n v="3.95"/>
    <n v="1"/>
  </r>
  <r>
    <x v="13"/>
    <x v="0"/>
    <s v="Treated"/>
    <s v="Rape/sexual assault"/>
    <n v="43772"/>
    <n v="19334"/>
    <n v="68210"/>
    <n v="12468"/>
    <n v="0"/>
    <n v="17.600000000000001"/>
    <n v="11.21"/>
    <n v="26.62"/>
    <n v="3.91"/>
    <n v="0"/>
  </r>
  <r>
    <x v="14"/>
    <x v="0"/>
    <s v="Treated"/>
    <s v="Rape/sexual assault"/>
    <n v="36101"/>
    <n v="9223"/>
    <n v="62979"/>
    <n v="13714"/>
    <n v="1"/>
    <n v="7.8"/>
    <n v="3.86"/>
    <n v="15.09"/>
    <n v="2.73"/>
    <n v="1"/>
  </r>
  <r>
    <x v="15"/>
    <x v="0"/>
    <s v="Treated"/>
    <s v="Rape/sexual assault"/>
    <n v="35228"/>
    <n v="8239"/>
    <n v="62218"/>
    <n v="13771"/>
    <n v="1"/>
    <n v="17"/>
    <n v="8.4700000000000006"/>
    <n v="31.06"/>
    <n v="5.69"/>
    <n v="1"/>
  </r>
  <r>
    <x v="16"/>
    <x v="0"/>
    <s v="Treated"/>
    <s v="Rape/sexual assault"/>
    <n v="25438"/>
    <n v="4539"/>
    <n v="46337"/>
    <n v="10663"/>
    <n v="1"/>
    <n v="9.9"/>
    <n v="4.57"/>
    <n v="20.28"/>
    <n v="3.81"/>
    <n v="1"/>
  </r>
  <r>
    <x v="17"/>
    <x v="0"/>
    <s v="Treated"/>
    <s v="Rape/sexual assault"/>
    <n v="75371"/>
    <n v="34041"/>
    <n v="116701"/>
    <n v="21087"/>
    <n v="1"/>
    <n v="23.2"/>
    <n v="14.59"/>
    <n v="34.74"/>
    <n v="5.16"/>
    <n v="1"/>
  </r>
  <r>
    <x v="18"/>
    <x v="0"/>
    <s v="Treated"/>
    <s v="Rape/sexual assault"/>
    <n v="54710"/>
    <n v="21182"/>
    <n v="88237"/>
    <n v="17106"/>
    <n v="0"/>
    <n v="15.6"/>
    <n v="9.1999999999999993"/>
    <n v="25.34"/>
    <n v="4.07"/>
    <n v="0"/>
  </r>
  <r>
    <x v="19"/>
    <x v="0"/>
    <s v="Treated"/>
    <s v="Rape/sexual assault"/>
    <n v="95157"/>
    <n v="49592"/>
    <n v="140723"/>
    <n v="23248"/>
    <n v="0"/>
    <n v="20"/>
    <n v="13.22"/>
    <n v="29.01"/>
    <n v="4.0199999999999996"/>
    <n v="0"/>
  </r>
  <r>
    <x v="20"/>
    <x v="0"/>
    <s v="Treated"/>
    <s v="Rape/sexual assault"/>
    <n v="57701"/>
    <n v="23924"/>
    <n v="91477"/>
    <n v="17233"/>
    <n v="0"/>
    <n v="15.7"/>
    <n v="9.42"/>
    <n v="25.1"/>
    <n v="3.96"/>
    <n v="0"/>
  </r>
  <r>
    <x v="21"/>
    <x v="0"/>
    <s v="Treated"/>
    <s v="Rape/sexual assault"/>
    <n v="49850"/>
    <n v="17452"/>
    <n v="82248"/>
    <n v="16530"/>
    <n v="0"/>
    <n v="8.4"/>
    <n v="4.6100000000000003"/>
    <n v="14.91"/>
    <n v="2.54"/>
    <n v="0"/>
  </r>
  <r>
    <x v="22"/>
    <x v="0"/>
    <s v="Treated"/>
    <s v="Rape/sexual assault"/>
    <n v="34344"/>
    <n v="12168"/>
    <n v="56520"/>
    <n v="11315"/>
    <n v="1"/>
    <n v="8.8000000000000007"/>
    <n v="4.87"/>
    <n v="15.34"/>
    <n v="2.58"/>
    <n v="1"/>
  </r>
  <r>
    <x v="23"/>
    <x v="0"/>
    <s v="Treated"/>
    <s v="Rape/sexual assault"/>
    <n v="43646"/>
    <n v="13357"/>
    <n v="73936"/>
    <n v="15454"/>
    <n v="0"/>
    <n v="7.9"/>
    <n v="4.12"/>
    <n v="14.57"/>
    <n v="2.56"/>
    <n v="0"/>
  </r>
  <r>
    <x v="24"/>
    <x v="0"/>
    <s v="Treated"/>
    <s v="Rape/sexual assault"/>
    <n v="48566"/>
    <n v="20317"/>
    <n v="76816"/>
    <n v="14413"/>
    <n v="0"/>
    <n v="11.1"/>
    <n v="6.54"/>
    <n v="18.23"/>
    <n v="2.92"/>
    <n v="0"/>
  </r>
  <r>
    <x v="25"/>
    <x v="0"/>
    <s v="Treated"/>
    <s v="Rape/sexual assault"/>
    <n v="56022"/>
    <n v="26892"/>
    <n v="85151"/>
    <n v="14862"/>
    <n v="0"/>
    <n v="9.9"/>
    <n v="6.17"/>
    <n v="15.64"/>
    <n v="2.37"/>
    <n v="0"/>
  </r>
  <r>
    <x v="26"/>
    <x v="0"/>
    <s v="Treated"/>
    <s v="Rape/sexual assault"/>
    <n v="32302"/>
    <n v="9793"/>
    <n v="54810"/>
    <n v="11484"/>
    <n v="0"/>
    <n v="4.8"/>
    <n v="2.4500000000000002"/>
    <n v="9.16"/>
    <n v="1.62"/>
    <n v="0"/>
  </r>
  <r>
    <x v="27"/>
    <x v="0"/>
    <s v="Treated"/>
    <s v="Rape/sexual assault"/>
    <n v="124658"/>
    <n v="65377"/>
    <n v="183939"/>
    <n v="30246"/>
    <n v="0"/>
    <n v="13.9"/>
    <n v="9.06"/>
    <n v="20.69"/>
    <n v="2.94"/>
    <n v="0"/>
  </r>
  <r>
    <x v="0"/>
    <x v="1"/>
    <s v="Treated"/>
    <s v="Rape/sexual assault"/>
    <n v="14175"/>
    <n v="42"/>
    <n v="28308"/>
    <n v="7211"/>
    <n v="1"/>
    <n v="4.4000000000000004"/>
    <n v="1.7"/>
    <n v="11.08"/>
    <n v="2.14"/>
    <n v="1"/>
  </r>
  <r>
    <x v="1"/>
    <x v="1"/>
    <s v="Treated"/>
    <s v="Rape/sexual assault"/>
    <n v="14960"/>
    <n v="0"/>
    <n v="30310"/>
    <n v="7832"/>
    <n v="1"/>
    <n v="3.3"/>
    <n v="1.2"/>
    <n v="8.5399999999999991"/>
    <n v="1.64"/>
    <n v="1"/>
  </r>
  <r>
    <x v="2"/>
    <x v="1"/>
    <s v="Treated"/>
    <s v="Rape/sexual assault"/>
    <n v="16503"/>
    <n v="1110"/>
    <n v="31896"/>
    <n v="7854"/>
    <n v="1"/>
    <n v="2.2000000000000002"/>
    <n v="0.91"/>
    <n v="5.46"/>
    <n v="1.03"/>
    <n v="1"/>
  </r>
  <r>
    <x v="3"/>
    <x v="1"/>
    <s v="Treated"/>
    <s v="Rape/sexual assault"/>
    <n v="12481"/>
    <n v="0"/>
    <n v="26090"/>
    <n v="6943"/>
    <n v="1"/>
    <n v="3.2"/>
    <n v="1.0900000000000001"/>
    <n v="8.86"/>
    <n v="1.7"/>
    <n v="1"/>
  </r>
  <r>
    <x v="4"/>
    <x v="1"/>
    <s v="Treated"/>
    <s v="Rape/sexual assault"/>
    <n v="3099"/>
    <n v="0"/>
    <n v="9258"/>
    <n v="3142"/>
    <n v="1"/>
    <n v="1"/>
    <n v="0.14000000000000001"/>
    <n v="7.09"/>
    <n v="1.04"/>
    <n v="1"/>
  </r>
  <r>
    <x v="5"/>
    <x v="1"/>
    <s v="Treated"/>
    <s v="Rape/sexual assault"/>
    <n v="55916"/>
    <n v="17784"/>
    <n v="94049"/>
    <n v="19456"/>
    <n v="1"/>
    <n v="12.9"/>
    <n v="6.96"/>
    <n v="22.83"/>
    <n v="3.95"/>
    <n v="1"/>
  </r>
  <r>
    <x v="6"/>
    <x v="1"/>
    <s v="Treated"/>
    <s v="Rape/sexual assault"/>
    <n v="15871"/>
    <n v="0"/>
    <n v="32947"/>
    <n v="8712"/>
    <n v="1"/>
    <n v="5.6"/>
    <n v="1.98"/>
    <n v="14.75"/>
    <n v="2.89"/>
    <n v="1"/>
  </r>
  <r>
    <x v="7"/>
    <x v="1"/>
    <s v="Treated"/>
    <s v="Rape/sexual assault"/>
    <n v="16724"/>
    <n v="152"/>
    <n v="33296"/>
    <n v="8455"/>
    <n v="1"/>
    <n v="5.6"/>
    <n v="2.19"/>
    <n v="13.44"/>
    <n v="2.6"/>
    <n v="1"/>
  </r>
  <r>
    <x v="8"/>
    <x v="1"/>
    <s v="Treated"/>
    <s v="Rape/sexual assault"/>
    <n v="46234"/>
    <n v="14411"/>
    <n v="78057"/>
    <n v="16237"/>
    <n v="1"/>
    <n v="13.3"/>
    <n v="7.04"/>
    <n v="23.8"/>
    <n v="4.18"/>
    <n v="1"/>
  </r>
  <r>
    <x v="9"/>
    <x v="1"/>
    <s v="Treated"/>
    <s v="Rape/sexual assault"/>
    <n v="2609"/>
    <n v="0"/>
    <n v="8063"/>
    <n v="2782"/>
    <n v="1"/>
    <n v="1.1000000000000001"/>
    <n v="0.13"/>
    <n v="7.96"/>
    <n v="1.1200000000000001"/>
    <n v="1"/>
  </r>
  <r>
    <x v="10"/>
    <x v="1"/>
    <s v="Treated"/>
    <s v="Rape/sexual assault"/>
    <n v="49568"/>
    <n v="16471"/>
    <n v="82665"/>
    <n v="16887"/>
    <n v="1"/>
    <n v="18.5"/>
    <n v="10.43"/>
    <n v="30.56"/>
    <n v="5.0999999999999996"/>
    <n v="1"/>
  </r>
  <r>
    <x v="11"/>
    <x v="1"/>
    <s v="Treated"/>
    <s v="Rape/sexual assault"/>
    <n v="7354"/>
    <n v="0"/>
    <n v="19192"/>
    <n v="6040"/>
    <n v="1"/>
    <n v="2.4"/>
    <n v="0.5"/>
    <n v="10.87"/>
    <n v="1.92"/>
    <n v="1"/>
  </r>
  <r>
    <x v="12"/>
    <x v="1"/>
    <s v="Treated"/>
    <s v="Rape/sexual assault"/>
    <n v="4047"/>
    <n v="0"/>
    <n v="13523"/>
    <n v="4835"/>
    <n v="1"/>
    <n v="1.2"/>
    <n v="0.11"/>
    <n v="10.85"/>
    <n v="1.37"/>
    <n v="1"/>
  </r>
  <r>
    <x v="13"/>
    <x v="1"/>
    <s v="Treated"/>
    <s v="Rape/sexual assault"/>
    <n v="5728"/>
    <n v="52"/>
    <n v="11404"/>
    <n v="2896"/>
    <n v="1"/>
    <n v="2.2999999999999998"/>
    <n v="0.91"/>
    <n v="5.75"/>
    <n v="1.0900000000000001"/>
    <n v="1"/>
  </r>
  <r>
    <x v="14"/>
    <x v="1"/>
    <s v="Treated"/>
    <s v="Rape/sexual assault"/>
    <n v="27681"/>
    <n v="4705"/>
    <n v="50658"/>
    <n v="11723"/>
    <n v="1"/>
    <n v="6"/>
    <n v="2.7"/>
    <n v="12.68"/>
    <n v="2.37"/>
    <n v="1"/>
  </r>
  <r>
    <x v="15"/>
    <x v="1"/>
    <s v="Treated"/>
    <s v="Rape/sexual assault"/>
    <n v="28496"/>
    <n v="4713"/>
    <n v="52279"/>
    <n v="12134"/>
    <n v="1"/>
    <n v="13.7"/>
    <n v="6.34"/>
    <n v="27.17"/>
    <n v="5.15"/>
    <n v="1"/>
  </r>
  <r>
    <x v="16"/>
    <x v="1"/>
    <s v="Treated"/>
    <s v="Rape/sexual assault"/>
    <n v="39102"/>
    <n v="12272"/>
    <n v="65933"/>
    <n v="13689"/>
    <n v="1"/>
    <n v="15.3"/>
    <n v="8.16"/>
    <n v="26.83"/>
    <n v="4.6900000000000004"/>
    <n v="1"/>
  </r>
  <r>
    <x v="17"/>
    <x v="1"/>
    <s v="Treated"/>
    <s v="Rape/sexual assault"/>
    <n v="27172"/>
    <n v="5274"/>
    <n v="49070"/>
    <n v="11173"/>
    <n v="1"/>
    <n v="8.4"/>
    <n v="3.93"/>
    <n v="16.88"/>
    <n v="3.13"/>
    <n v="1"/>
  </r>
  <r>
    <x v="18"/>
    <x v="1"/>
    <s v="Treated"/>
    <s v="Rape/sexual assault"/>
    <n v="9402"/>
    <n v="0"/>
    <n v="20317"/>
    <n v="5569"/>
    <n v="1"/>
    <n v="2.7"/>
    <n v="0.88"/>
    <n v="7.95"/>
    <n v="1.52"/>
    <n v="1"/>
  </r>
  <r>
    <x v="19"/>
    <x v="1"/>
    <s v="Treated"/>
    <s v="Rape/sexual assault"/>
    <n v="47493"/>
    <n v="17776"/>
    <n v="77210"/>
    <n v="15162"/>
    <n v="1"/>
    <n v="10"/>
    <n v="5.59"/>
    <n v="17.16"/>
    <n v="2.87"/>
    <n v="1"/>
  </r>
  <r>
    <x v="20"/>
    <x v="1"/>
    <s v="Treated"/>
    <s v="Rape/sexual assault"/>
    <n v="12383"/>
    <n v="0"/>
    <n v="25369"/>
    <n v="6626"/>
    <n v="1"/>
    <n v="3.4"/>
    <n v="1.23"/>
    <n v="8.9600000000000009"/>
    <n v="1.72"/>
    <n v="1"/>
  </r>
  <r>
    <x v="21"/>
    <x v="1"/>
    <s v="Treated"/>
    <s v="Rape/sexual assault"/>
    <n v="27832"/>
    <n v="5103"/>
    <n v="50561"/>
    <n v="11597"/>
    <n v="1"/>
    <n v="4.7"/>
    <n v="2.15"/>
    <n v="9.9700000000000006"/>
    <n v="1.85"/>
    <n v="1"/>
  </r>
  <r>
    <x v="22"/>
    <x v="1"/>
    <s v="Treated"/>
    <s v="Rape/sexual assault"/>
    <n v="15789"/>
    <n v="2195"/>
    <n v="29382"/>
    <n v="6936"/>
    <n v="1"/>
    <n v="4"/>
    <n v="1.78"/>
    <n v="8.92"/>
    <n v="1.67"/>
    <n v="1"/>
  </r>
  <r>
    <x v="23"/>
    <x v="1"/>
    <s v="Treated"/>
    <s v="Rape/sexual assault"/>
    <n v="10696"/>
    <n v="0"/>
    <n v="23949"/>
    <n v="6762"/>
    <n v="1"/>
    <n v="1.9"/>
    <n v="0.56999999999999995"/>
    <n v="6.32"/>
    <n v="1.19"/>
    <n v="1"/>
  </r>
  <r>
    <x v="24"/>
    <x v="1"/>
    <s v="Treated"/>
    <s v="Rape/sexual assault"/>
    <n v="27717"/>
    <n v="7705"/>
    <n v="47730"/>
    <n v="10211"/>
    <n v="1"/>
    <n v="6.3"/>
    <n v="3.21"/>
    <n v="12.15"/>
    <n v="2.17"/>
    <n v="1"/>
  </r>
  <r>
    <x v="25"/>
    <x v="1"/>
    <s v="Treated"/>
    <s v="Rape/sexual assault"/>
    <n v="38570"/>
    <n v="15375"/>
    <n v="61764"/>
    <n v="11834"/>
    <n v="0"/>
    <n v="6.8"/>
    <n v="3.89"/>
    <n v="11.78"/>
    <n v="1.94"/>
    <n v="0"/>
  </r>
  <r>
    <x v="26"/>
    <x v="1"/>
    <s v="Treated"/>
    <s v="Rape/sexual assault"/>
    <n v="29243"/>
    <n v="7983"/>
    <n v="50503"/>
    <n v="10847"/>
    <n v="0"/>
    <n v="4.3"/>
    <n v="2.15"/>
    <n v="8.56"/>
    <n v="1.54"/>
    <n v="0"/>
  </r>
  <r>
    <x v="27"/>
    <x v="1"/>
    <s v="Treated"/>
    <s v="Rape/sexual assault"/>
    <n v="53136"/>
    <n v="17637"/>
    <n v="88636"/>
    <n v="18112"/>
    <n v="0"/>
    <n v="5.9"/>
    <n v="3.13"/>
    <n v="10.9"/>
    <n v="1.89"/>
    <n v="0"/>
  </r>
  <r>
    <x v="0"/>
    <x v="2"/>
    <s v="Treated"/>
    <s v="Rape/sexual assault"/>
    <n v="0"/>
    <m/>
    <m/>
    <m/>
    <n v="2"/>
    <n v="0"/>
    <m/>
    <m/>
    <m/>
    <n v="2"/>
  </r>
  <r>
    <x v="1"/>
    <x v="2"/>
    <s v="Treated"/>
    <s v="Rape/sexual assault"/>
    <n v="1152"/>
    <n v="0"/>
    <n v="4933"/>
    <n v="1929"/>
    <n v="1"/>
    <n v="0.3"/>
    <n v="0.01"/>
    <n v="6.25"/>
    <n v="0.42"/>
    <n v="2"/>
  </r>
  <r>
    <x v="2"/>
    <x v="2"/>
    <s v="Treated"/>
    <s v="Rape/sexual assault"/>
    <n v="0"/>
    <m/>
    <m/>
    <m/>
    <n v="2"/>
    <n v="0"/>
    <m/>
    <m/>
    <m/>
    <n v="2"/>
  </r>
  <r>
    <x v="3"/>
    <x v="2"/>
    <s v="Treated"/>
    <s v="Rape/sexual assault"/>
    <n v="0"/>
    <m/>
    <m/>
    <m/>
    <n v="2"/>
    <n v="0"/>
    <m/>
    <m/>
    <m/>
    <n v="2"/>
  </r>
  <r>
    <x v="4"/>
    <x v="2"/>
    <s v="Treated"/>
    <s v="Rape/sexual assault"/>
    <n v="0"/>
    <m/>
    <m/>
    <m/>
    <n v="2"/>
    <n v="0"/>
    <m/>
    <m/>
    <m/>
    <n v="2"/>
  </r>
  <r>
    <x v="5"/>
    <x v="2"/>
    <s v="Treated"/>
    <s v="Rape/sexual assault"/>
    <n v="0"/>
    <m/>
    <m/>
    <m/>
    <n v="2"/>
    <n v="0"/>
    <m/>
    <m/>
    <m/>
    <n v="2"/>
  </r>
  <r>
    <x v="6"/>
    <x v="2"/>
    <s v="Treated"/>
    <s v="Rape/sexual assault"/>
    <n v="0"/>
    <m/>
    <m/>
    <m/>
    <n v="2"/>
    <n v="0"/>
    <m/>
    <m/>
    <m/>
    <n v="2"/>
  </r>
  <r>
    <x v="7"/>
    <x v="2"/>
    <s v="Treated"/>
    <s v="Rape/sexual assault"/>
    <n v="0"/>
    <m/>
    <m/>
    <m/>
    <n v="2"/>
    <n v="0"/>
    <m/>
    <m/>
    <m/>
    <n v="2"/>
  </r>
  <r>
    <x v="8"/>
    <x v="2"/>
    <s v="Treated"/>
    <s v="Rape/sexual assault"/>
    <n v="0"/>
    <m/>
    <m/>
    <m/>
    <n v="2"/>
    <n v="0"/>
    <m/>
    <m/>
    <m/>
    <n v="2"/>
  </r>
  <r>
    <x v="9"/>
    <x v="2"/>
    <s v="Treated"/>
    <s v="Rape/sexual assault"/>
    <n v="0"/>
    <m/>
    <m/>
    <m/>
    <n v="2"/>
    <n v="0"/>
    <m/>
    <m/>
    <m/>
    <n v="2"/>
  </r>
  <r>
    <x v="10"/>
    <x v="2"/>
    <s v="Treated"/>
    <s v="Rape/sexual assault"/>
    <n v="0"/>
    <m/>
    <m/>
    <m/>
    <n v="2"/>
    <n v="0"/>
    <m/>
    <m/>
    <m/>
    <n v="2"/>
  </r>
  <r>
    <x v="11"/>
    <x v="2"/>
    <s v="Treated"/>
    <s v="Rape/sexual assault"/>
    <n v="0"/>
    <m/>
    <m/>
    <m/>
    <n v="2"/>
    <n v="0"/>
    <m/>
    <m/>
    <m/>
    <n v="2"/>
  </r>
  <r>
    <x v="12"/>
    <x v="2"/>
    <s v="Treated"/>
    <s v="Rape/sexual assault"/>
    <n v="0"/>
    <m/>
    <m/>
    <m/>
    <n v="2"/>
    <n v="0"/>
    <m/>
    <m/>
    <m/>
    <n v="2"/>
  </r>
  <r>
    <x v="13"/>
    <x v="2"/>
    <s v="Treated"/>
    <s v="Rape/sexual assault"/>
    <n v="0"/>
    <m/>
    <m/>
    <m/>
    <n v="2"/>
    <n v="0"/>
    <m/>
    <m/>
    <m/>
    <n v="2"/>
  </r>
  <r>
    <x v="14"/>
    <x v="2"/>
    <s v="Treated"/>
    <s v="Rape/sexual assault"/>
    <n v="0"/>
    <m/>
    <m/>
    <m/>
    <n v="2"/>
    <n v="0"/>
    <m/>
    <m/>
    <m/>
    <n v="2"/>
  </r>
  <r>
    <x v="15"/>
    <x v="2"/>
    <s v="Treated"/>
    <s v="Rape/sexual assault"/>
    <n v="0"/>
    <m/>
    <m/>
    <m/>
    <n v="2"/>
    <n v="0"/>
    <m/>
    <m/>
    <m/>
    <n v="2"/>
  </r>
  <r>
    <x v="16"/>
    <x v="2"/>
    <s v="Treated"/>
    <s v="Rape/sexual assault"/>
    <n v="0"/>
    <m/>
    <m/>
    <m/>
    <n v="2"/>
    <n v="0"/>
    <m/>
    <m/>
    <m/>
    <n v="2"/>
  </r>
  <r>
    <x v="17"/>
    <x v="2"/>
    <s v="Treated"/>
    <s v="Rape/sexual assault"/>
    <n v="0"/>
    <m/>
    <m/>
    <m/>
    <n v="2"/>
    <n v="0"/>
    <m/>
    <m/>
    <m/>
    <n v="2"/>
  </r>
  <r>
    <x v="18"/>
    <x v="2"/>
    <s v="Treated"/>
    <s v="Rape/sexual assault"/>
    <n v="0"/>
    <m/>
    <m/>
    <m/>
    <n v="2"/>
    <n v="0"/>
    <m/>
    <m/>
    <m/>
    <n v="2"/>
  </r>
  <r>
    <x v="19"/>
    <x v="2"/>
    <s v="Treated"/>
    <s v="Rape/sexual assault"/>
    <n v="0"/>
    <m/>
    <m/>
    <m/>
    <n v="2"/>
    <n v="0"/>
    <m/>
    <m/>
    <m/>
    <n v="2"/>
  </r>
  <r>
    <x v="20"/>
    <x v="2"/>
    <s v="Treated"/>
    <s v="Rape/sexual assault"/>
    <n v="3155"/>
    <n v="0"/>
    <n v="9033"/>
    <n v="2999"/>
    <n v="1"/>
    <n v="0.9"/>
    <n v="0.14000000000000001"/>
    <n v="5.24"/>
    <n v="0.81"/>
    <n v="1"/>
  </r>
  <r>
    <x v="21"/>
    <x v="2"/>
    <s v="Treated"/>
    <s v="Rape/sexual assault"/>
    <n v="0"/>
    <m/>
    <m/>
    <m/>
    <n v="2"/>
    <n v="0"/>
    <m/>
    <m/>
    <m/>
    <n v="2"/>
  </r>
  <r>
    <x v="22"/>
    <x v="2"/>
    <s v="Treated"/>
    <s v="Rape/sexual assault"/>
    <n v="0"/>
    <m/>
    <m/>
    <m/>
    <n v="2"/>
    <n v="0"/>
    <m/>
    <m/>
    <m/>
    <n v="2"/>
  </r>
  <r>
    <x v="23"/>
    <x v="2"/>
    <s v="Treated"/>
    <s v="Rape/sexual assault"/>
    <n v="0"/>
    <m/>
    <m/>
    <m/>
    <n v="2"/>
    <n v="0"/>
    <m/>
    <m/>
    <m/>
    <n v="2"/>
  </r>
  <r>
    <x v="24"/>
    <x v="2"/>
    <s v="Treated"/>
    <s v="Rape/sexual assault"/>
    <n v="0"/>
    <m/>
    <m/>
    <m/>
    <n v="2"/>
    <n v="0"/>
    <m/>
    <m/>
    <m/>
    <n v="2"/>
  </r>
  <r>
    <x v="25"/>
    <x v="2"/>
    <s v="Treated"/>
    <s v="Rape/sexual assault"/>
    <n v="0"/>
    <m/>
    <m/>
    <m/>
    <n v="2"/>
    <n v="0"/>
    <m/>
    <m/>
    <m/>
    <n v="2"/>
  </r>
  <r>
    <x v="26"/>
    <x v="2"/>
    <s v="Treated"/>
    <s v="Rape/sexual assault"/>
    <n v="0"/>
    <m/>
    <m/>
    <m/>
    <n v="2"/>
    <n v="0"/>
    <m/>
    <m/>
    <m/>
    <n v="2"/>
  </r>
  <r>
    <x v="27"/>
    <x v="2"/>
    <s v="Treated"/>
    <s v="Rape/sexual assault"/>
    <n v="0"/>
    <m/>
    <m/>
    <m/>
    <n v="2"/>
    <n v="0"/>
    <m/>
    <m/>
    <m/>
    <n v="2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Treated"/>
    <s v="Rape/sexual assault"/>
    <n v="23836"/>
    <n v="4557"/>
    <n v="43115"/>
    <n v="9836"/>
    <n v="0"/>
    <n v="7.5"/>
    <n v="3.48"/>
    <n v="15.23"/>
    <n v="2.82"/>
    <n v="0"/>
  </r>
  <r>
    <x v="1"/>
    <x v="0"/>
    <s v="Treated"/>
    <s v="Rape/sexual assault"/>
    <n v="28262"/>
    <n v="6042"/>
    <n v="50482"/>
    <n v="11337"/>
    <n v="0"/>
    <n v="6.2"/>
    <n v="2.91"/>
    <n v="12.55"/>
    <n v="2.31"/>
    <n v="0"/>
  </r>
  <r>
    <x v="2"/>
    <x v="0"/>
    <s v="Treated"/>
    <s v="Rape/sexual assault"/>
    <n v="36765"/>
    <n v="11776"/>
    <n v="61753"/>
    <n v="12749"/>
    <n v="0"/>
    <n v="5"/>
    <n v="2.63"/>
    <n v="9.32"/>
    <n v="1.62"/>
    <n v="0"/>
  </r>
  <r>
    <x v="3"/>
    <x v="0"/>
    <s v="Treated"/>
    <s v="Rape/sexual assault"/>
    <n v="17903"/>
    <n v="1230"/>
    <n v="34576"/>
    <n v="8507"/>
    <n v="0"/>
    <n v="4.5"/>
    <n v="1.84"/>
    <n v="10.78"/>
    <n v="2.06"/>
    <n v="0"/>
  </r>
  <r>
    <x v="4"/>
    <x v="0"/>
    <s v="Treated"/>
    <s v="Rape/sexual assault"/>
    <n v="8518"/>
    <n v="0"/>
    <n v="19219"/>
    <n v="5460"/>
    <n v="1"/>
    <n v="2.9"/>
    <n v="0.83"/>
    <n v="9.34"/>
    <n v="1.77"/>
    <n v="1"/>
  </r>
  <r>
    <x v="5"/>
    <x v="0"/>
    <s v="Treated"/>
    <s v="Rape/sexual assault"/>
    <n v="43580"/>
    <n v="10815"/>
    <n v="76344"/>
    <n v="16717"/>
    <n v="0"/>
    <n v="10.1"/>
    <n v="5.0199999999999996"/>
    <n v="19.239999999999998"/>
    <n v="3.49"/>
    <n v="0"/>
  </r>
  <r>
    <x v="6"/>
    <x v="0"/>
    <s v="Treated"/>
    <s v="Rape/sexual assault"/>
    <n v="38399"/>
    <n v="9576"/>
    <n v="67223"/>
    <n v="14706"/>
    <n v="1"/>
    <n v="13.5"/>
    <n v="6.8"/>
    <n v="25.05"/>
    <n v="4.54"/>
    <n v="1"/>
  </r>
  <r>
    <x v="7"/>
    <x v="0"/>
    <s v="Treated"/>
    <s v="Rape/sexual assault"/>
    <n v="35138"/>
    <n v="8381"/>
    <n v="61895"/>
    <n v="13652"/>
    <n v="1"/>
    <n v="11.7"/>
    <n v="5.92"/>
    <n v="21.83"/>
    <n v="3.93"/>
    <n v="1"/>
  </r>
  <r>
    <x v="8"/>
    <x v="0"/>
    <s v="Treated"/>
    <s v="Rape/sexual assault"/>
    <n v="26100"/>
    <n v="3142"/>
    <n v="49059"/>
    <n v="11714"/>
    <n v="1"/>
    <n v="7.5"/>
    <n v="3.23"/>
    <n v="16.54"/>
    <n v="3.16"/>
    <n v="1"/>
  </r>
  <r>
    <x v="9"/>
    <x v="0"/>
    <s v="Treated"/>
    <s v="Rape/sexual assault"/>
    <n v="19334"/>
    <n v="1907"/>
    <n v="36761"/>
    <n v="8892"/>
    <n v="1"/>
    <n v="7.9"/>
    <n v="3.39"/>
    <n v="17.38"/>
    <n v="3.33"/>
    <n v="1"/>
  </r>
  <r>
    <x v="10"/>
    <x v="0"/>
    <s v="Treated"/>
    <s v="Rape/sexual assault"/>
    <n v="48310"/>
    <n v="15771"/>
    <n v="80848"/>
    <n v="16601"/>
    <n v="1"/>
    <n v="18"/>
    <n v="10.09"/>
    <n v="30"/>
    <n v="5.04"/>
    <n v="1"/>
  </r>
  <r>
    <x v="11"/>
    <x v="0"/>
    <s v="Treated"/>
    <s v="Rape/sexual assault"/>
    <n v="12235"/>
    <n v="0"/>
    <n v="28127"/>
    <n v="8108"/>
    <n v="1"/>
    <n v="4"/>
    <n v="1.1399999999999999"/>
    <n v="13.14"/>
    <n v="2.5299999999999998"/>
    <n v="1"/>
  </r>
  <r>
    <x v="12"/>
    <x v="0"/>
    <s v="Treated"/>
    <s v="Rape/sexual assault"/>
    <n v="22245"/>
    <n v="0"/>
    <n v="46309"/>
    <n v="12278"/>
    <n v="1"/>
    <n v="6.4"/>
    <n v="2.23"/>
    <n v="16.8"/>
    <n v="3.31"/>
    <n v="1"/>
  </r>
  <r>
    <x v="13"/>
    <x v="0"/>
    <s v="Treated"/>
    <s v="Rape/sexual assault"/>
    <n v="35738"/>
    <n v="14652"/>
    <n v="56824"/>
    <n v="10759"/>
    <n v="0"/>
    <n v="14.4"/>
    <n v="8.81"/>
    <n v="22.65"/>
    <n v="3.49"/>
    <n v="0"/>
  </r>
  <r>
    <x v="14"/>
    <x v="0"/>
    <s v="Treated"/>
    <s v="Rape/sexual assault"/>
    <n v="38921"/>
    <n v="10812"/>
    <n v="67031"/>
    <n v="14342"/>
    <n v="1"/>
    <n v="8.4"/>
    <n v="4.26"/>
    <n v="15.88"/>
    <n v="2.83"/>
    <n v="1"/>
  </r>
  <r>
    <x v="15"/>
    <x v="0"/>
    <s v="Treated"/>
    <s v="Rape/sexual assault"/>
    <n v="54036"/>
    <n v="19065"/>
    <n v="89008"/>
    <n v="17843"/>
    <n v="1"/>
    <n v="26"/>
    <n v="14.93"/>
    <n v="41.31"/>
    <n v="6.82"/>
    <n v="1"/>
  </r>
  <r>
    <x v="16"/>
    <x v="0"/>
    <s v="Treated"/>
    <s v="Rape/sexual assault"/>
    <n v="48525"/>
    <n v="18051"/>
    <n v="78999"/>
    <n v="15548"/>
    <n v="1"/>
    <n v="19"/>
    <n v="10.81"/>
    <n v="31.14"/>
    <n v="5.16"/>
    <n v="1"/>
  </r>
  <r>
    <x v="17"/>
    <x v="0"/>
    <s v="Treated"/>
    <s v="Rape/sexual assault"/>
    <n v="29801"/>
    <n v="6636"/>
    <n v="52966"/>
    <n v="11819"/>
    <n v="0"/>
    <n v="9.1999999999999993"/>
    <n v="4.4400000000000004"/>
    <n v="17.940000000000001"/>
    <n v="3.29"/>
    <n v="0"/>
  </r>
  <r>
    <x v="18"/>
    <x v="0"/>
    <s v="Treated"/>
    <s v="Rape/sexual assault"/>
    <n v="51080"/>
    <n v="19040"/>
    <n v="83119"/>
    <n v="16347"/>
    <n v="0"/>
    <n v="14.6"/>
    <n v="8.44"/>
    <n v="24.07"/>
    <n v="3.93"/>
    <n v="0"/>
  </r>
  <r>
    <x v="19"/>
    <x v="0"/>
    <s v="Treated"/>
    <s v="Rape/sexual assault"/>
    <n v="96973"/>
    <n v="50866"/>
    <n v="143079"/>
    <n v="23524"/>
    <n v="0"/>
    <n v="20.3"/>
    <n v="13.52"/>
    <n v="29.44"/>
    <n v="4.0599999999999996"/>
    <n v="0"/>
  </r>
  <r>
    <x v="20"/>
    <x v="0"/>
    <s v="Treated"/>
    <s v="Rape/sexual assault"/>
    <n v="60149"/>
    <n v="25456"/>
    <n v="94841"/>
    <n v="17701"/>
    <n v="0"/>
    <n v="16.399999999999999"/>
    <n v="9.92"/>
    <n v="25.9"/>
    <n v="4.04"/>
    <n v="0"/>
  </r>
  <r>
    <x v="21"/>
    <x v="0"/>
    <s v="Treated"/>
    <s v="Rape/sexual assault"/>
    <n v="65148"/>
    <n v="26896"/>
    <n v="103400"/>
    <n v="19517"/>
    <n v="0"/>
    <n v="11"/>
    <n v="6.46"/>
    <n v="18.170000000000002"/>
    <n v="2.92"/>
    <n v="0"/>
  </r>
  <r>
    <x v="22"/>
    <x v="0"/>
    <s v="Treated"/>
    <s v="Rape/sexual assault"/>
    <n v="41395"/>
    <n v="16385"/>
    <n v="66405"/>
    <n v="12760"/>
    <n v="1"/>
    <n v="10.6"/>
    <n v="6.14"/>
    <n v="17.64"/>
    <n v="2.86"/>
    <n v="1"/>
  </r>
  <r>
    <x v="23"/>
    <x v="0"/>
    <s v="Treated"/>
    <s v="Rape/sexual assault"/>
    <n v="43947"/>
    <n v="13531"/>
    <n v="74363"/>
    <n v="15519"/>
    <n v="0"/>
    <n v="7.9"/>
    <n v="4.16"/>
    <n v="14.64"/>
    <n v="2.56"/>
    <n v="0"/>
  </r>
  <r>
    <x v="24"/>
    <x v="0"/>
    <s v="Treated"/>
    <s v="Rape/sexual assault"/>
    <n v="65372"/>
    <n v="31335"/>
    <n v="99409"/>
    <n v="17366"/>
    <n v="0"/>
    <n v="15"/>
    <n v="9.44"/>
    <n v="22.87"/>
    <n v="3.39"/>
    <n v="0"/>
  </r>
  <r>
    <x v="25"/>
    <x v="0"/>
    <s v="Treated"/>
    <s v="Rape/sexual assault"/>
    <n v="61186"/>
    <n v="30428"/>
    <n v="91944"/>
    <n v="15693"/>
    <n v="0"/>
    <n v="10.9"/>
    <n v="6.87"/>
    <n v="16.75"/>
    <n v="2.48"/>
    <n v="0"/>
  </r>
  <r>
    <x v="26"/>
    <x v="0"/>
    <s v="Treated"/>
    <s v="Rape/sexual assault"/>
    <n v="40820"/>
    <n v="15049"/>
    <n v="66591"/>
    <n v="13149"/>
    <n v="0"/>
    <n v="6.1"/>
    <n v="3.31"/>
    <n v="10.8"/>
    <n v="1.83"/>
    <n v="0"/>
  </r>
  <r>
    <x v="27"/>
    <x v="0"/>
    <s v="Treated"/>
    <s v="Rape/sexual assault"/>
    <n v="130416"/>
    <n v="69469"/>
    <n v="191363"/>
    <n v="31096"/>
    <n v="0"/>
    <n v="14.5"/>
    <n v="9.56"/>
    <n v="21.44"/>
    <n v="3"/>
    <n v="0"/>
  </r>
  <r>
    <x v="0"/>
    <x v="1"/>
    <s v="Treated"/>
    <s v="Rape/sexual assault"/>
    <n v="0"/>
    <m/>
    <m/>
    <m/>
    <n v="2"/>
    <n v="0"/>
    <m/>
    <m/>
    <m/>
    <n v="2"/>
  </r>
  <r>
    <x v="1"/>
    <x v="1"/>
    <s v="Treated"/>
    <s v="Rape/sexual assault"/>
    <n v="0"/>
    <m/>
    <m/>
    <m/>
    <n v="2"/>
    <n v="0"/>
    <m/>
    <m/>
    <m/>
    <n v="2"/>
  </r>
  <r>
    <x v="2"/>
    <x v="1"/>
    <s v="Treated"/>
    <s v="Rape/sexual assault"/>
    <n v="0"/>
    <m/>
    <m/>
    <m/>
    <n v="2"/>
    <n v="0"/>
    <m/>
    <m/>
    <m/>
    <n v="2"/>
  </r>
  <r>
    <x v="3"/>
    <x v="1"/>
    <s v="Treated"/>
    <s v="Rape/sexual assault"/>
    <n v="483"/>
    <n v="0"/>
    <n v="2893"/>
    <n v="1229"/>
    <n v="1"/>
    <n v="0.1"/>
    <n v="0"/>
    <n v="15.24"/>
    <n v="0.31"/>
    <n v="2"/>
  </r>
  <r>
    <x v="4"/>
    <x v="1"/>
    <s v="Treated"/>
    <s v="Rape/sexual assault"/>
    <n v="1820"/>
    <n v="0"/>
    <n v="6456"/>
    <n v="2365"/>
    <n v="1"/>
    <n v="0.6"/>
    <n v="0.05"/>
    <n v="7.25"/>
    <n v="0.79"/>
    <n v="1"/>
  </r>
  <r>
    <x v="5"/>
    <x v="1"/>
    <s v="Treated"/>
    <s v="Rape/sexual assault"/>
    <n v="0"/>
    <m/>
    <m/>
    <m/>
    <n v="2"/>
    <n v="0"/>
    <m/>
    <m/>
    <m/>
    <n v="2"/>
  </r>
  <r>
    <x v="6"/>
    <x v="1"/>
    <s v="Treated"/>
    <s v="Rape/sexual assault"/>
    <n v="4531"/>
    <n v="0"/>
    <n v="12941"/>
    <n v="4291"/>
    <n v="1"/>
    <n v="1.6"/>
    <n v="0.25"/>
    <n v="9.34"/>
    <n v="1.48"/>
    <n v="1"/>
  </r>
  <r>
    <x v="7"/>
    <x v="1"/>
    <s v="Treated"/>
    <s v="Rape/sexual assault"/>
    <n v="0"/>
    <m/>
    <m/>
    <m/>
    <n v="2"/>
    <n v="0"/>
    <m/>
    <m/>
    <m/>
    <n v="2"/>
  </r>
  <r>
    <x v="8"/>
    <x v="1"/>
    <s v="Treated"/>
    <s v="Rape/sexual assault"/>
    <n v="0"/>
    <m/>
    <m/>
    <m/>
    <n v="2"/>
    <n v="0"/>
    <m/>
    <m/>
    <m/>
    <n v="2"/>
  </r>
  <r>
    <x v="9"/>
    <x v="1"/>
    <s v="Treated"/>
    <s v="Rape/sexual assault"/>
    <n v="2609"/>
    <n v="0"/>
    <n v="8063"/>
    <n v="2782"/>
    <n v="1"/>
    <n v="1.1000000000000001"/>
    <n v="0.13"/>
    <n v="7.96"/>
    <n v="1.1200000000000001"/>
    <n v="1"/>
  </r>
  <r>
    <x v="10"/>
    <x v="1"/>
    <s v="Treated"/>
    <s v="Rape/sexual assault"/>
    <n v="47524"/>
    <n v="15337"/>
    <n v="79711"/>
    <n v="16422"/>
    <n v="1"/>
    <n v="17.7"/>
    <n v="9.8800000000000008"/>
    <n v="29.65"/>
    <n v="5"/>
    <n v="1"/>
  </r>
  <r>
    <x v="11"/>
    <x v="1"/>
    <s v="Treated"/>
    <s v="Rape/sexual assault"/>
    <n v="0"/>
    <m/>
    <m/>
    <m/>
    <n v="2"/>
    <n v="0"/>
    <m/>
    <m/>
    <m/>
    <n v="2"/>
  </r>
  <r>
    <x v="12"/>
    <x v="1"/>
    <s v="Treated"/>
    <s v="Rape/sexual assault"/>
    <n v="0"/>
    <m/>
    <m/>
    <m/>
    <n v="2"/>
    <n v="0"/>
    <m/>
    <m/>
    <m/>
    <n v="2"/>
  </r>
  <r>
    <x v="13"/>
    <x v="1"/>
    <s v="Treated"/>
    <s v="Rape/sexual assault"/>
    <n v="2830"/>
    <n v="0"/>
    <n v="6302"/>
    <n v="1771"/>
    <n v="1"/>
    <n v="1.1000000000000001"/>
    <n v="0.35"/>
    <n v="3.65"/>
    <n v="0.68"/>
    <n v="1"/>
  </r>
  <r>
    <x v="14"/>
    <x v="1"/>
    <s v="Treated"/>
    <s v="Rape/sexual assault"/>
    <n v="18068"/>
    <n v="138"/>
    <n v="35998"/>
    <n v="9148"/>
    <n v="1"/>
    <n v="3.9"/>
    <n v="1.49"/>
    <n v="9.82"/>
    <n v="1.89"/>
    <n v="1"/>
  </r>
  <r>
    <x v="15"/>
    <x v="1"/>
    <s v="Treated"/>
    <s v="Rape/sexual assault"/>
    <n v="3316"/>
    <n v="0"/>
    <n v="10350"/>
    <n v="3589"/>
    <n v="1"/>
    <n v="1.6"/>
    <n v="0.19"/>
    <n v="11.89"/>
    <n v="1.7"/>
    <n v="1"/>
  </r>
  <r>
    <x v="16"/>
    <x v="1"/>
    <s v="Treated"/>
    <s v="Rape/sexual assault"/>
    <n v="0"/>
    <m/>
    <m/>
    <m/>
    <n v="2"/>
    <n v="0"/>
    <m/>
    <m/>
    <m/>
    <n v="2"/>
  </r>
  <r>
    <x v="17"/>
    <x v="1"/>
    <s v="Treated"/>
    <s v="Rape/sexual assault"/>
    <n v="0"/>
    <m/>
    <m/>
    <m/>
    <n v="2"/>
    <n v="0"/>
    <m/>
    <m/>
    <m/>
    <n v="2"/>
  </r>
  <r>
    <x v="18"/>
    <x v="1"/>
    <s v="Treated"/>
    <s v="Rape/sexual assault"/>
    <n v="4307"/>
    <n v="0"/>
    <n v="11141"/>
    <n v="3487"/>
    <n v="1"/>
    <n v="1.2"/>
    <n v="0.26"/>
    <n v="5.65"/>
    <n v="0.97"/>
    <n v="1"/>
  </r>
  <r>
    <x v="19"/>
    <x v="1"/>
    <s v="Treated"/>
    <s v="Rape/sexual assault"/>
    <n v="0"/>
    <m/>
    <m/>
    <m/>
    <n v="2"/>
    <n v="0"/>
    <m/>
    <m/>
    <m/>
    <n v="2"/>
  </r>
  <r>
    <x v="20"/>
    <x v="1"/>
    <s v="Treated"/>
    <s v="Rape/sexual assault"/>
    <n v="2251"/>
    <n v="0"/>
    <n v="7118"/>
    <n v="2484"/>
    <n v="1"/>
    <n v="0.6"/>
    <n v="7.0000000000000007E-2"/>
    <n v="5.05"/>
    <n v="0.67"/>
    <n v="1"/>
  </r>
  <r>
    <x v="21"/>
    <x v="1"/>
    <s v="Treated"/>
    <s v="Rape/sexual assault"/>
    <n v="2937"/>
    <n v="0"/>
    <n v="9240"/>
    <n v="3215"/>
    <n v="1"/>
    <n v="0.5"/>
    <n v="0.06"/>
    <n v="4.0599999999999996"/>
    <n v="0.54"/>
    <n v="2"/>
  </r>
  <r>
    <x v="22"/>
    <x v="1"/>
    <s v="Treated"/>
    <s v="Rape/sexual assault"/>
    <n v="2181"/>
    <n v="0"/>
    <n v="6411"/>
    <n v="2158"/>
    <n v="1"/>
    <n v="0.6"/>
    <n v="0.08"/>
    <n v="3.72"/>
    <n v="0.55000000000000004"/>
    <n v="1"/>
  </r>
  <r>
    <x v="23"/>
    <x v="1"/>
    <s v="Treated"/>
    <s v="Rape/sexual assault"/>
    <n v="5268"/>
    <n v="0"/>
    <n v="14177"/>
    <n v="4545"/>
    <n v="1"/>
    <n v="1"/>
    <n v="0.18"/>
    <n v="4.92"/>
    <n v="0.81"/>
    <n v="1"/>
  </r>
  <r>
    <x v="24"/>
    <x v="1"/>
    <s v="Treated"/>
    <s v="Rape/sexual assault"/>
    <n v="1827"/>
    <n v="0"/>
    <n v="6068"/>
    <n v="2163"/>
    <n v="1"/>
    <n v="0.4"/>
    <n v="0.04"/>
    <n v="4.07"/>
    <n v="0.49"/>
    <n v="2"/>
  </r>
  <r>
    <x v="25"/>
    <x v="1"/>
    <s v="Treated"/>
    <s v="Rape/sexual assault"/>
    <n v="9236"/>
    <n v="0"/>
    <n v="19285"/>
    <n v="5127"/>
    <n v="1"/>
    <n v="1.6"/>
    <n v="0.56000000000000005"/>
    <n v="4.68"/>
    <n v="0.89"/>
    <n v="1"/>
  </r>
  <r>
    <x v="26"/>
    <x v="1"/>
    <s v="Treated"/>
    <s v="Rape/sexual assault"/>
    <n v="14256"/>
    <n v="81"/>
    <n v="28430"/>
    <n v="7232"/>
    <n v="1"/>
    <n v="2.1"/>
    <n v="0.8"/>
    <n v="5.5"/>
    <n v="1.05"/>
    <n v="1"/>
  </r>
  <r>
    <x v="27"/>
    <x v="1"/>
    <s v="Treated"/>
    <s v="Rape/sexual assault"/>
    <n v="17811"/>
    <n v="0"/>
    <n v="36737"/>
    <n v="9657"/>
    <n v="1"/>
    <n v="2"/>
    <n v="0.7"/>
    <n v="5.51"/>
    <n v="1.05"/>
    <n v="1"/>
  </r>
  <r>
    <x v="0"/>
    <x v="2"/>
    <s v="Treated"/>
    <s v="Rape/sexual assault"/>
    <n v="8260"/>
    <n v="0"/>
    <n v="18578"/>
    <n v="5264"/>
    <n v="1"/>
    <n v="2.6"/>
    <n v="0.76"/>
    <n v="8.39"/>
    <n v="1.59"/>
    <n v="1"/>
  </r>
  <r>
    <x v="1"/>
    <x v="2"/>
    <s v="Treated"/>
    <s v="Rape/sexual assault"/>
    <n v="1542"/>
    <n v="0"/>
    <n v="5952"/>
    <n v="2250"/>
    <n v="1"/>
    <n v="0.3"/>
    <n v="0.02"/>
    <n v="5.53"/>
    <n v="0.49"/>
    <n v="2"/>
  </r>
  <r>
    <x v="2"/>
    <x v="2"/>
    <s v="Treated"/>
    <s v="Rape/sexual assault"/>
    <n v="2644"/>
    <n v="0"/>
    <n v="8068"/>
    <n v="2768"/>
    <n v="1"/>
    <n v="0.4"/>
    <n v="0.05"/>
    <n v="2.72"/>
    <n v="0.37"/>
    <n v="2"/>
  </r>
  <r>
    <x v="3"/>
    <x v="2"/>
    <s v="Treated"/>
    <s v="Rape/sexual assault"/>
    <n v="887"/>
    <n v="0"/>
    <n v="4185"/>
    <n v="1683"/>
    <n v="1"/>
    <n v="0.2"/>
    <n v="0.01"/>
    <n v="8.49"/>
    <n v="0.43"/>
    <n v="2"/>
  </r>
  <r>
    <x v="4"/>
    <x v="2"/>
    <s v="Treated"/>
    <s v="Rape/sexual assault"/>
    <n v="0"/>
    <m/>
    <m/>
    <m/>
    <n v="2"/>
    <n v="0"/>
    <m/>
    <m/>
    <m/>
    <n v="2"/>
  </r>
  <r>
    <x v="5"/>
    <x v="2"/>
    <s v="Treated"/>
    <s v="Rape/sexual assault"/>
    <n v="0"/>
    <m/>
    <m/>
    <m/>
    <n v="2"/>
    <n v="0"/>
    <m/>
    <m/>
    <m/>
    <n v="2"/>
  </r>
  <r>
    <x v="6"/>
    <x v="2"/>
    <s v="Treated"/>
    <s v="Rape/sexual assault"/>
    <n v="0"/>
    <m/>
    <m/>
    <m/>
    <n v="2"/>
    <n v="0"/>
    <m/>
    <m/>
    <m/>
    <n v="2"/>
  </r>
  <r>
    <x v="7"/>
    <x v="2"/>
    <s v="Treated"/>
    <s v="Rape/sexual assault"/>
    <n v="3281"/>
    <n v="0"/>
    <n v="9419"/>
    <n v="3132"/>
    <n v="1"/>
    <n v="1.1000000000000001"/>
    <n v="0.17"/>
    <n v="6.57"/>
    <n v="1.02"/>
    <n v="1"/>
  </r>
  <r>
    <x v="8"/>
    <x v="2"/>
    <s v="Treated"/>
    <s v="Rape/sexual assault"/>
    <n v="2929"/>
    <n v="0"/>
    <n v="9927"/>
    <n v="3571"/>
    <n v="1"/>
    <n v="0.8"/>
    <n v="0.08"/>
    <n v="8.5"/>
    <n v="1.02"/>
    <n v="1"/>
  </r>
  <r>
    <x v="9"/>
    <x v="2"/>
    <s v="Treated"/>
    <s v="Rape/sexual assault"/>
    <n v="0"/>
    <m/>
    <m/>
    <m/>
    <n v="2"/>
    <n v="0"/>
    <m/>
    <m/>
    <m/>
    <n v="2"/>
  </r>
  <r>
    <x v="10"/>
    <x v="2"/>
    <s v="Treated"/>
    <s v="Rape/sexual assault"/>
    <n v="1640"/>
    <n v="0"/>
    <n v="5731"/>
    <n v="2088"/>
    <n v="1"/>
    <n v="0.6"/>
    <n v="0.05"/>
    <n v="6.83"/>
    <n v="0.77"/>
    <n v="1"/>
  </r>
  <r>
    <x v="11"/>
    <x v="2"/>
    <s v="Treated"/>
    <s v="Rape/sexual assault"/>
    <n v="10481"/>
    <n v="0"/>
    <n v="25001"/>
    <n v="7409"/>
    <n v="1"/>
    <n v="3.4"/>
    <n v="0.89"/>
    <n v="12.31"/>
    <n v="2.3199999999999998"/>
    <n v="1"/>
  </r>
  <r>
    <x v="12"/>
    <x v="2"/>
    <s v="Treated"/>
    <s v="Rape/sexual assault"/>
    <n v="2732"/>
    <n v="0"/>
    <n v="10428"/>
    <n v="3927"/>
    <n v="1"/>
    <n v="0.8"/>
    <n v="0.05"/>
    <n v="11.62"/>
    <n v="1.1100000000000001"/>
    <n v="1"/>
  </r>
  <r>
    <x v="13"/>
    <x v="2"/>
    <s v="Treated"/>
    <s v="Rape/sexual assault"/>
    <n v="3005"/>
    <n v="0"/>
    <n v="6623"/>
    <n v="1846"/>
    <n v="1"/>
    <n v="1.2"/>
    <n v="0.38"/>
    <n v="3.78"/>
    <n v="0.71"/>
    <n v="1"/>
  </r>
  <r>
    <x v="14"/>
    <x v="2"/>
    <s v="Treated"/>
    <s v="Rape/sexual assault"/>
    <n v="6793"/>
    <n v="0"/>
    <n v="17121"/>
    <n v="5269"/>
    <n v="1"/>
    <n v="1.5"/>
    <n v="0.33"/>
    <n v="6.34"/>
    <n v="1.1200000000000001"/>
    <n v="1"/>
  </r>
  <r>
    <x v="15"/>
    <x v="2"/>
    <s v="Treated"/>
    <s v="Rape/sexual assault"/>
    <n v="3633"/>
    <n v="0"/>
    <n v="11026"/>
    <n v="3772"/>
    <n v="1"/>
    <n v="1.7"/>
    <n v="0.23"/>
    <n v="11.95"/>
    <n v="1.78"/>
    <n v="1"/>
  </r>
  <r>
    <x v="16"/>
    <x v="2"/>
    <s v="Treated"/>
    <s v="Rape/sexual assault"/>
    <n v="10261"/>
    <n v="0"/>
    <n v="22778"/>
    <n v="6386"/>
    <n v="1"/>
    <n v="4"/>
    <n v="1.22"/>
    <n v="12.43"/>
    <n v="2.4"/>
    <n v="1"/>
  </r>
  <r>
    <x v="17"/>
    <x v="2"/>
    <s v="Treated"/>
    <s v="Rape/sexual assault"/>
    <n v="66479"/>
    <n v="28319"/>
    <n v="104639"/>
    <n v="19470"/>
    <n v="1"/>
    <n v="20.399999999999999"/>
    <n v="12.48"/>
    <n v="31.64"/>
    <n v="4.88"/>
    <n v="1"/>
  </r>
  <r>
    <x v="18"/>
    <x v="2"/>
    <s v="Treated"/>
    <s v="Rape/sexual assault"/>
    <n v="6400"/>
    <n v="0"/>
    <n v="15047"/>
    <n v="4412"/>
    <n v="1"/>
    <n v="1.8"/>
    <n v="0.49"/>
    <n v="6.6"/>
    <n v="1.22"/>
    <n v="1"/>
  </r>
  <r>
    <x v="19"/>
    <x v="2"/>
    <s v="Treated"/>
    <s v="Rape/sexual assault"/>
    <n v="4310"/>
    <n v="0"/>
    <n v="11817"/>
    <n v="3830"/>
    <n v="1"/>
    <n v="0.9"/>
    <n v="0.16"/>
    <n v="4.92"/>
    <n v="0.79"/>
    <n v="1"/>
  </r>
  <r>
    <x v="20"/>
    <x v="2"/>
    <s v="Treated"/>
    <s v="Rape/sexual assault"/>
    <n v="5279"/>
    <n v="0"/>
    <n v="13156"/>
    <n v="4019"/>
    <n v="1"/>
    <n v="1.4"/>
    <n v="0.33"/>
    <n v="6.03"/>
    <n v="1.07"/>
    <n v="1"/>
  </r>
  <r>
    <x v="21"/>
    <x v="2"/>
    <s v="Treated"/>
    <s v="Rape/sexual assault"/>
    <n v="2639"/>
    <n v="0"/>
    <n v="8583"/>
    <n v="3033"/>
    <n v="1"/>
    <n v="0.4"/>
    <n v="0.05"/>
    <n v="4.0599999999999996"/>
    <n v="0.51"/>
    <n v="2"/>
  </r>
  <r>
    <x v="22"/>
    <x v="2"/>
    <s v="Treated"/>
    <s v="Rape/sexual assault"/>
    <n v="4360"/>
    <n v="0"/>
    <n v="10647"/>
    <n v="3208"/>
    <n v="1"/>
    <n v="1.1000000000000001"/>
    <n v="0.27"/>
    <n v="4.49"/>
    <n v="0.8"/>
    <n v="1"/>
  </r>
  <r>
    <x v="23"/>
    <x v="2"/>
    <s v="Treated"/>
    <s v="Rape/sexual assault"/>
    <n v="0"/>
    <m/>
    <m/>
    <m/>
    <n v="2"/>
    <n v="0"/>
    <m/>
    <m/>
    <m/>
    <n v="2"/>
  </r>
  <r>
    <x v="24"/>
    <x v="2"/>
    <s v="Treated"/>
    <s v="Rape/sexual assault"/>
    <n v="4908"/>
    <n v="0"/>
    <n v="12210"/>
    <n v="3725"/>
    <n v="1"/>
    <n v="1.1000000000000001"/>
    <n v="0.26"/>
    <n v="4.75"/>
    <n v="0.84"/>
    <n v="1"/>
  </r>
  <r>
    <x v="25"/>
    <x v="2"/>
    <s v="Treated"/>
    <s v="Rape/sexual assault"/>
    <n v="10472"/>
    <n v="0"/>
    <n v="21265"/>
    <n v="5507"/>
    <n v="1"/>
    <n v="1.9"/>
    <n v="0.68"/>
    <n v="5.01"/>
    <n v="0.95"/>
    <n v="1"/>
  </r>
  <r>
    <x v="26"/>
    <x v="2"/>
    <s v="Treated"/>
    <s v="Rape/sexual assault"/>
    <n v="6469"/>
    <n v="0"/>
    <n v="15659"/>
    <n v="4689"/>
    <n v="1"/>
    <n v="1"/>
    <n v="0.23"/>
    <n v="3.84"/>
    <n v="0.69"/>
    <n v="1"/>
  </r>
  <r>
    <x v="27"/>
    <x v="2"/>
    <s v="Treated"/>
    <s v="Rape/sexual assault"/>
    <n v="13331"/>
    <n v="0"/>
    <n v="29429"/>
    <n v="8213"/>
    <n v="1"/>
    <n v="1.5"/>
    <n v="0.45"/>
    <n v="4.78"/>
    <n v="0.9"/>
    <n v="1"/>
  </r>
  <r>
    <x v="0"/>
    <x v="3"/>
    <s v="Treated"/>
    <s v="Rape/sexual assault"/>
    <n v="0"/>
    <m/>
    <m/>
    <m/>
    <n v="2"/>
    <n v="0"/>
    <m/>
    <m/>
    <m/>
    <n v="2"/>
  </r>
  <r>
    <x v="1"/>
    <x v="3"/>
    <s v="Treated"/>
    <s v="Rape/sexual assault"/>
    <n v="0"/>
    <m/>
    <m/>
    <m/>
    <n v="2"/>
    <n v="0"/>
    <m/>
    <m/>
    <m/>
    <n v="2"/>
  </r>
  <r>
    <x v="2"/>
    <x v="3"/>
    <s v="Treated"/>
    <s v="Rape/sexual assault"/>
    <n v="2461"/>
    <n v="0"/>
    <n v="7677"/>
    <n v="2661"/>
    <n v="1"/>
    <n v="0.3"/>
    <n v="0.04"/>
    <n v="2.7"/>
    <n v="0.36"/>
    <n v="2"/>
  </r>
  <r>
    <x v="3"/>
    <x v="3"/>
    <s v="Treated"/>
    <s v="Rape/sexual assault"/>
    <n v="3854"/>
    <n v="0"/>
    <n v="11009"/>
    <n v="3651"/>
    <n v="1"/>
    <n v="1"/>
    <n v="0.15"/>
    <n v="5.93"/>
    <n v="0.92"/>
    <n v="1"/>
  </r>
  <r>
    <x v="4"/>
    <x v="3"/>
    <s v="Treated"/>
    <s v="Rape/sexual assault"/>
    <n v="82"/>
    <n v="0"/>
    <n v="1018"/>
    <n v="478"/>
    <n v="1"/>
    <n v="0"/>
    <m/>
    <m/>
    <m/>
    <n v="2"/>
  </r>
  <r>
    <x v="5"/>
    <x v="3"/>
    <s v="Treated"/>
    <s v="Rape/sexual assault"/>
    <n v="92"/>
    <n v="0"/>
    <n v="1252"/>
    <n v="592"/>
    <n v="1"/>
    <n v="0"/>
    <m/>
    <m/>
    <m/>
    <n v="2"/>
  </r>
  <r>
    <x v="6"/>
    <x v="3"/>
    <s v="Treated"/>
    <s v="Rape/sexual assault"/>
    <n v="0"/>
    <m/>
    <m/>
    <m/>
    <n v="2"/>
    <n v="0"/>
    <m/>
    <m/>
    <m/>
    <n v="2"/>
  </r>
  <r>
    <x v="7"/>
    <x v="3"/>
    <s v="Treated"/>
    <s v="Rape/sexual assault"/>
    <n v="0"/>
    <m/>
    <m/>
    <m/>
    <n v="2"/>
    <n v="0"/>
    <m/>
    <m/>
    <m/>
    <n v="2"/>
  </r>
  <r>
    <x v="8"/>
    <x v="3"/>
    <s v="Treated"/>
    <s v="Rape/sexual assault"/>
    <n v="0"/>
    <m/>
    <m/>
    <m/>
    <n v="2"/>
    <n v="0"/>
    <m/>
    <m/>
    <m/>
    <n v="2"/>
  </r>
  <r>
    <x v="9"/>
    <x v="3"/>
    <s v="Treated"/>
    <s v="Rape/sexual assault"/>
    <n v="1463"/>
    <n v="0"/>
    <n v="5431"/>
    <n v="2024"/>
    <n v="1"/>
    <n v="0.6"/>
    <n v="0.04"/>
    <n v="8.26"/>
    <n v="0.82"/>
    <n v="1"/>
  </r>
  <r>
    <x v="10"/>
    <x v="3"/>
    <s v="Treated"/>
    <s v="Rape/sexual assault"/>
    <n v="0"/>
    <m/>
    <m/>
    <m/>
    <n v="2"/>
    <n v="0"/>
    <m/>
    <m/>
    <m/>
    <n v="2"/>
  </r>
  <r>
    <x v="11"/>
    <x v="3"/>
    <s v="Treated"/>
    <s v="Rape/sexual assault"/>
    <n v="0"/>
    <m/>
    <m/>
    <m/>
    <n v="2"/>
    <n v="0"/>
    <m/>
    <m/>
    <m/>
    <n v="2"/>
  </r>
  <r>
    <x v="12"/>
    <x v="3"/>
    <s v="Treated"/>
    <s v="Rape/sexual assault"/>
    <n v="0"/>
    <m/>
    <m/>
    <m/>
    <n v="2"/>
    <n v="0"/>
    <m/>
    <m/>
    <m/>
    <n v="2"/>
  </r>
  <r>
    <x v="13"/>
    <x v="3"/>
    <s v="Treated"/>
    <s v="Rape/sexual assault"/>
    <n v="2452"/>
    <n v="0"/>
    <n v="5597"/>
    <n v="1605"/>
    <n v="1"/>
    <n v="1"/>
    <n v="0.28999999999999998"/>
    <n v="3.35"/>
    <n v="0.62"/>
    <n v="1"/>
  </r>
  <r>
    <x v="14"/>
    <x v="3"/>
    <s v="Treated"/>
    <s v="Rape/sexual assault"/>
    <n v="0"/>
    <m/>
    <m/>
    <m/>
    <n v="2"/>
    <n v="0"/>
    <m/>
    <m/>
    <m/>
    <n v="2"/>
  </r>
  <r>
    <x v="15"/>
    <x v="3"/>
    <s v="Treated"/>
    <s v="Rape/sexual assault"/>
    <n v="0"/>
    <m/>
    <m/>
    <m/>
    <n v="2"/>
    <n v="0"/>
    <m/>
    <m/>
    <m/>
    <n v="2"/>
  </r>
  <r>
    <x v="16"/>
    <x v="3"/>
    <s v="Treated"/>
    <s v="Rape/sexual assault"/>
    <n v="0"/>
    <m/>
    <m/>
    <m/>
    <n v="2"/>
    <n v="0"/>
    <m/>
    <m/>
    <m/>
    <n v="2"/>
  </r>
  <r>
    <x v="17"/>
    <x v="3"/>
    <s v="Treated"/>
    <s v="Rape/sexual assault"/>
    <n v="3453"/>
    <n v="0"/>
    <n v="10080"/>
    <n v="3381"/>
    <n v="1"/>
    <n v="1.1000000000000001"/>
    <n v="0.16"/>
    <n v="6.76"/>
    <n v="1.02"/>
    <n v="1"/>
  </r>
  <r>
    <x v="18"/>
    <x v="3"/>
    <s v="Treated"/>
    <s v="Rape/sexual assault"/>
    <n v="0"/>
    <m/>
    <m/>
    <m/>
    <n v="2"/>
    <n v="0"/>
    <m/>
    <m/>
    <m/>
    <n v="2"/>
  </r>
  <r>
    <x v="19"/>
    <x v="3"/>
    <s v="Treated"/>
    <s v="Rape/sexual assault"/>
    <n v="0"/>
    <m/>
    <m/>
    <m/>
    <n v="2"/>
    <n v="0"/>
    <m/>
    <m/>
    <m/>
    <n v="2"/>
  </r>
  <r>
    <x v="20"/>
    <x v="3"/>
    <s v="Treated"/>
    <s v="Rape/sexual assault"/>
    <n v="0"/>
    <m/>
    <m/>
    <m/>
    <n v="2"/>
    <n v="0"/>
    <m/>
    <m/>
    <m/>
    <n v="2"/>
  </r>
  <r>
    <x v="21"/>
    <x v="3"/>
    <s v="Treated"/>
    <s v="Rape/sexual assault"/>
    <n v="0"/>
    <m/>
    <m/>
    <m/>
    <n v="2"/>
    <n v="0"/>
    <m/>
    <m/>
    <m/>
    <n v="2"/>
  </r>
  <r>
    <x v="22"/>
    <x v="3"/>
    <s v="Treated"/>
    <s v="Rape/sexual assault"/>
    <n v="0"/>
    <m/>
    <m/>
    <m/>
    <n v="2"/>
    <n v="0"/>
    <m/>
    <m/>
    <m/>
    <n v="2"/>
  </r>
  <r>
    <x v="23"/>
    <x v="3"/>
    <s v="Treated"/>
    <s v="Rape/sexual assault"/>
    <n v="2686"/>
    <n v="0"/>
    <n v="8851"/>
    <n v="3145"/>
    <n v="1"/>
    <n v="0.5"/>
    <n v="0.05"/>
    <n v="4.59"/>
    <n v="0.56000000000000005"/>
    <n v="2"/>
  </r>
  <r>
    <x v="24"/>
    <x v="3"/>
    <s v="Treated"/>
    <s v="Rape/sexual assault"/>
    <n v="0"/>
    <m/>
    <m/>
    <m/>
    <n v="2"/>
    <n v="0"/>
    <m/>
    <m/>
    <m/>
    <n v="2"/>
  </r>
  <r>
    <x v="25"/>
    <x v="3"/>
    <s v="Treated"/>
    <s v="Rape/sexual assault"/>
    <n v="3066"/>
    <n v="0"/>
    <n v="8518"/>
    <n v="2782"/>
    <n v="1"/>
    <n v="0.5"/>
    <n v="0.09"/>
    <n v="3.12"/>
    <n v="0.49"/>
    <n v="1"/>
  </r>
  <r>
    <x v="26"/>
    <x v="3"/>
    <s v="Treated"/>
    <s v="Rape/sexual assault"/>
    <n v="0"/>
    <m/>
    <m/>
    <m/>
    <n v="2"/>
    <n v="0"/>
    <m/>
    <m/>
    <m/>
    <n v="2"/>
  </r>
  <r>
    <x v="27"/>
    <x v="3"/>
    <s v="Treated"/>
    <s v="Rape/sexual assault"/>
    <n v="2226"/>
    <n v="0"/>
    <n v="8354"/>
    <n v="3126"/>
    <n v="1"/>
    <n v="0.2"/>
    <n v="0.02"/>
    <n v="3.74"/>
    <n v="0.35"/>
    <n v="2"/>
  </r>
  <r>
    <x v="0"/>
    <x v="4"/>
    <s v="Treated"/>
    <s v="Rape/sexual assault"/>
    <n v="3137"/>
    <n v="0"/>
    <n v="9115"/>
    <n v="3050"/>
    <n v="1"/>
    <n v="1"/>
    <n v="0.15"/>
    <n v="6.19"/>
    <n v="0.94"/>
    <n v="1"/>
  </r>
  <r>
    <x v="1"/>
    <x v="4"/>
    <s v="Treated"/>
    <s v="Rape/sexual assault"/>
    <n v="0"/>
    <m/>
    <m/>
    <m/>
    <n v="2"/>
    <n v="0"/>
    <m/>
    <m/>
    <m/>
    <n v="2"/>
  </r>
  <r>
    <x v="2"/>
    <x v="4"/>
    <s v="Treated"/>
    <s v="Rape/sexual assault"/>
    <n v="0"/>
    <m/>
    <m/>
    <m/>
    <n v="2"/>
    <n v="0"/>
    <m/>
    <m/>
    <m/>
    <n v="2"/>
  </r>
  <r>
    <x v="3"/>
    <x v="4"/>
    <s v="Treated"/>
    <s v="Rape/sexual assault"/>
    <n v="0"/>
    <m/>
    <m/>
    <m/>
    <n v="2"/>
    <n v="0"/>
    <m/>
    <m/>
    <m/>
    <n v="2"/>
  </r>
  <r>
    <x v="4"/>
    <x v="4"/>
    <s v="Treated"/>
    <s v="Rape/sexual assault"/>
    <n v="0"/>
    <m/>
    <m/>
    <m/>
    <n v="2"/>
    <n v="0"/>
    <m/>
    <m/>
    <m/>
    <n v="2"/>
  </r>
  <r>
    <x v="5"/>
    <x v="4"/>
    <s v="Treated"/>
    <s v="Rape/sexual assault"/>
    <n v="34081"/>
    <n v="5821"/>
    <n v="62342"/>
    <n v="14419"/>
    <n v="1"/>
    <n v="7.9"/>
    <n v="3.61"/>
    <n v="16.38"/>
    <n v="3.07"/>
    <n v="1"/>
  </r>
  <r>
    <x v="6"/>
    <x v="4"/>
    <s v="Treated"/>
    <s v="Rape/sexual assault"/>
    <n v="0"/>
    <m/>
    <m/>
    <m/>
    <n v="2"/>
    <n v="0"/>
    <m/>
    <m/>
    <m/>
    <n v="2"/>
  </r>
  <r>
    <x v="7"/>
    <x v="4"/>
    <s v="Treated"/>
    <s v="Rape/sexual assault"/>
    <n v="0"/>
    <m/>
    <m/>
    <m/>
    <n v="2"/>
    <n v="0"/>
    <m/>
    <m/>
    <m/>
    <n v="2"/>
  </r>
  <r>
    <x v="8"/>
    <x v="4"/>
    <s v="Treated"/>
    <s v="Rape/sexual assault"/>
    <n v="38218"/>
    <n v="9699"/>
    <n v="66737"/>
    <n v="14551"/>
    <n v="1"/>
    <n v="11"/>
    <n v="5.46"/>
    <n v="20.98"/>
    <n v="3.81"/>
    <n v="1"/>
  </r>
  <r>
    <x v="9"/>
    <x v="4"/>
    <s v="Treated"/>
    <s v="Rape/sexual assault"/>
    <n v="0"/>
    <m/>
    <m/>
    <m/>
    <n v="2"/>
    <n v="0"/>
    <m/>
    <m/>
    <m/>
    <n v="2"/>
  </r>
  <r>
    <x v="10"/>
    <x v="4"/>
    <s v="Treated"/>
    <s v="Rape/sexual assault"/>
    <n v="2044"/>
    <n v="0"/>
    <n v="6682"/>
    <n v="2366"/>
    <n v="1"/>
    <n v="0.8"/>
    <n v="0.08"/>
    <n v="6.8"/>
    <n v="0.87"/>
    <n v="1"/>
  </r>
  <r>
    <x v="11"/>
    <x v="4"/>
    <s v="Treated"/>
    <s v="Rape/sexual assault"/>
    <n v="0"/>
    <m/>
    <m/>
    <m/>
    <n v="2"/>
    <n v="0"/>
    <m/>
    <m/>
    <m/>
    <n v="2"/>
  </r>
  <r>
    <x v="12"/>
    <x v="4"/>
    <s v="Treated"/>
    <s v="Rape/sexual assault"/>
    <n v="0"/>
    <m/>
    <m/>
    <m/>
    <n v="2"/>
    <n v="0"/>
    <m/>
    <m/>
    <m/>
    <n v="2"/>
  </r>
  <r>
    <x v="13"/>
    <x v="4"/>
    <s v="Treated"/>
    <s v="Rape/sexual assault"/>
    <n v="0"/>
    <m/>
    <m/>
    <m/>
    <n v="2"/>
    <n v="0"/>
    <m/>
    <m/>
    <m/>
    <n v="2"/>
  </r>
  <r>
    <x v="14"/>
    <x v="4"/>
    <s v="Treated"/>
    <s v="Rape/sexual assault"/>
    <n v="0"/>
    <m/>
    <m/>
    <m/>
    <n v="2"/>
    <n v="0"/>
    <m/>
    <m/>
    <m/>
    <n v="2"/>
  </r>
  <r>
    <x v="15"/>
    <x v="4"/>
    <s v="Treated"/>
    <s v="Rape/sexual assault"/>
    <n v="0"/>
    <m/>
    <m/>
    <m/>
    <n v="2"/>
    <n v="0"/>
    <m/>
    <m/>
    <m/>
    <n v="2"/>
  </r>
  <r>
    <x v="16"/>
    <x v="4"/>
    <s v="Treated"/>
    <s v="Rape/sexual assault"/>
    <n v="0"/>
    <m/>
    <m/>
    <m/>
    <n v="2"/>
    <n v="0"/>
    <m/>
    <m/>
    <m/>
    <n v="2"/>
  </r>
  <r>
    <x v="17"/>
    <x v="4"/>
    <s v="Treated"/>
    <s v="Rape/sexual assault"/>
    <n v="0"/>
    <m/>
    <m/>
    <m/>
    <n v="2"/>
    <n v="0"/>
    <m/>
    <m/>
    <m/>
    <n v="2"/>
  </r>
  <r>
    <x v="18"/>
    <x v="4"/>
    <s v="Treated"/>
    <s v="Rape/sexual assault"/>
    <n v="0"/>
    <m/>
    <m/>
    <m/>
    <n v="2"/>
    <n v="0"/>
    <m/>
    <m/>
    <m/>
    <n v="2"/>
  </r>
  <r>
    <x v="19"/>
    <x v="4"/>
    <s v="Treated"/>
    <s v="Rape/sexual assault"/>
    <n v="36498"/>
    <n v="11132"/>
    <n v="61863"/>
    <n v="12942"/>
    <n v="1"/>
    <n v="7.7"/>
    <n v="3.98"/>
    <n v="14.23"/>
    <n v="2.5"/>
    <n v="1"/>
  </r>
  <r>
    <x v="20"/>
    <x v="4"/>
    <s v="Treated"/>
    <s v="Rape/sexual assault"/>
    <n v="0"/>
    <m/>
    <m/>
    <m/>
    <n v="2"/>
    <n v="0"/>
    <m/>
    <m/>
    <m/>
    <n v="2"/>
  </r>
  <r>
    <x v="21"/>
    <x v="4"/>
    <s v="Treated"/>
    <s v="Rape/sexual assault"/>
    <n v="2264"/>
    <n v="0"/>
    <n v="7736"/>
    <n v="2792"/>
    <n v="1"/>
    <n v="0.4"/>
    <n v="0.03"/>
    <n v="4.0999999999999996"/>
    <n v="0.47"/>
    <n v="2"/>
  </r>
  <r>
    <x v="22"/>
    <x v="4"/>
    <s v="Treated"/>
    <s v="Rape/sexual assault"/>
    <n v="0"/>
    <m/>
    <m/>
    <m/>
    <n v="2"/>
    <n v="0"/>
    <m/>
    <m/>
    <m/>
    <n v="2"/>
  </r>
  <r>
    <x v="23"/>
    <x v="4"/>
    <s v="Treated"/>
    <s v="Rape/sexual assault"/>
    <n v="0"/>
    <m/>
    <m/>
    <m/>
    <n v="2"/>
    <n v="0"/>
    <m/>
    <m/>
    <m/>
    <n v="2"/>
  </r>
  <r>
    <x v="24"/>
    <x v="4"/>
    <s v="Treated"/>
    <s v="Rape/sexual assault"/>
    <n v="0"/>
    <m/>
    <m/>
    <m/>
    <n v="2"/>
    <n v="0"/>
    <m/>
    <m/>
    <m/>
    <n v="2"/>
  </r>
  <r>
    <x v="25"/>
    <x v="4"/>
    <s v="Treated"/>
    <s v="Rape/sexual assault"/>
    <n v="0"/>
    <m/>
    <m/>
    <m/>
    <n v="2"/>
    <n v="0"/>
    <m/>
    <m/>
    <m/>
    <n v="2"/>
  </r>
  <r>
    <x v="26"/>
    <x v="4"/>
    <s v="Treated"/>
    <s v="Rape/sexual assault"/>
    <n v="0"/>
    <m/>
    <m/>
    <m/>
    <n v="2"/>
    <n v="0"/>
    <m/>
    <m/>
    <m/>
    <n v="2"/>
  </r>
  <r>
    <x v="27"/>
    <x v="4"/>
    <s v="Treated"/>
    <s v="Rape/sexual assault"/>
    <n v="5492"/>
    <n v="0"/>
    <n v="15402"/>
    <n v="5056"/>
    <n v="1"/>
    <n v="0.6"/>
    <n v="0.1"/>
    <n v="3.59"/>
    <n v="0.56000000000000005"/>
    <n v="1"/>
  </r>
  <r>
    <x v="0"/>
    <x v="5"/>
    <s v="Treated"/>
    <s v="Rape/sexual assault"/>
    <n v="0"/>
    <m/>
    <m/>
    <m/>
    <n v="2"/>
    <n v="0"/>
    <m/>
    <m/>
    <m/>
    <n v="2"/>
  </r>
  <r>
    <x v="1"/>
    <x v="5"/>
    <s v="Treated"/>
    <s v="Rape/sexual assault"/>
    <n v="4762"/>
    <n v="0"/>
    <n v="12851"/>
    <n v="4127"/>
    <n v="1"/>
    <n v="1"/>
    <n v="0.19"/>
    <n v="5.39"/>
    <n v="0.89"/>
    <n v="1"/>
  </r>
  <r>
    <x v="2"/>
    <x v="5"/>
    <s v="Treated"/>
    <s v="Rape/sexual assault"/>
    <n v="6773"/>
    <n v="0"/>
    <n v="15949"/>
    <n v="4681"/>
    <n v="1"/>
    <n v="0.9"/>
    <n v="0.24"/>
    <n v="3.45"/>
    <n v="0.63"/>
    <n v="1"/>
  </r>
  <r>
    <x v="3"/>
    <x v="5"/>
    <s v="Treated"/>
    <s v="Rape/sexual assault"/>
    <n v="3932"/>
    <n v="0"/>
    <n v="11164"/>
    <n v="3690"/>
    <n v="1"/>
    <n v="1"/>
    <n v="0.16"/>
    <n v="5.95"/>
    <n v="0.93"/>
    <n v="1"/>
  </r>
  <r>
    <x v="4"/>
    <x v="5"/>
    <s v="Treated"/>
    <s v="Rape/sexual assault"/>
    <n v="671"/>
    <n v="0"/>
    <n v="3420"/>
    <n v="1403"/>
    <n v="1"/>
    <n v="0.2"/>
    <n v="0"/>
    <n v="11.9"/>
    <n v="0.47"/>
    <n v="2"/>
  </r>
  <r>
    <x v="5"/>
    <x v="5"/>
    <s v="Treated"/>
    <s v="Rape/sexual assault"/>
    <n v="0"/>
    <m/>
    <m/>
    <m/>
    <n v="2"/>
    <n v="0"/>
    <m/>
    <m/>
    <m/>
    <n v="2"/>
  </r>
  <r>
    <x v="6"/>
    <x v="5"/>
    <s v="Treated"/>
    <s v="Rape/sexual assault"/>
    <n v="2877"/>
    <n v="0"/>
    <n v="9440"/>
    <n v="3348"/>
    <n v="1"/>
    <n v="1"/>
    <n v="0.1"/>
    <n v="9.0500000000000007"/>
    <n v="1.1599999999999999"/>
    <n v="1"/>
  </r>
  <r>
    <x v="7"/>
    <x v="5"/>
    <s v="Treated"/>
    <s v="Rape/sexual assault"/>
    <n v="0"/>
    <m/>
    <m/>
    <m/>
    <n v="2"/>
    <n v="0"/>
    <m/>
    <m/>
    <m/>
    <n v="2"/>
  </r>
  <r>
    <x v="8"/>
    <x v="5"/>
    <s v="Treated"/>
    <s v="Rape/sexual assault"/>
    <n v="0"/>
    <m/>
    <m/>
    <m/>
    <n v="2"/>
    <n v="0"/>
    <m/>
    <m/>
    <m/>
    <n v="2"/>
  </r>
  <r>
    <x v="9"/>
    <x v="5"/>
    <s v="Treated"/>
    <s v="Rape/sexual assault"/>
    <n v="0"/>
    <m/>
    <m/>
    <m/>
    <n v="2"/>
    <n v="0"/>
    <m/>
    <m/>
    <m/>
    <n v="2"/>
  </r>
  <r>
    <x v="10"/>
    <x v="5"/>
    <s v="Treated"/>
    <s v="Rape/sexual assault"/>
    <n v="3705"/>
    <n v="0"/>
    <n v="10248"/>
    <n v="3338"/>
    <n v="1"/>
    <n v="1.4"/>
    <n v="0.24"/>
    <n v="7.43"/>
    <n v="1.21"/>
    <n v="1"/>
  </r>
  <r>
    <x v="11"/>
    <x v="5"/>
    <s v="Treated"/>
    <s v="Rape/sexual assault"/>
    <n v="3557"/>
    <n v="0"/>
    <n v="11421"/>
    <n v="4013"/>
    <n v="1"/>
    <n v="1.2"/>
    <n v="0.13"/>
    <n v="9.6199999999999992"/>
    <n v="1.29"/>
    <n v="1"/>
  </r>
  <r>
    <x v="12"/>
    <x v="5"/>
    <s v="Treated"/>
    <s v="Rape/sexual assault"/>
    <n v="10673"/>
    <n v="0"/>
    <n v="26671"/>
    <n v="8162"/>
    <n v="1"/>
    <n v="3.1"/>
    <n v="0.7"/>
    <n v="12.37"/>
    <n v="2.27"/>
    <n v="1"/>
  </r>
  <r>
    <x v="13"/>
    <x v="5"/>
    <s v="Treated"/>
    <s v="Rape/sexual assault"/>
    <n v="5476"/>
    <n v="0"/>
    <n v="10975"/>
    <n v="2806"/>
    <n v="1"/>
    <n v="2.2000000000000002"/>
    <n v="0.85"/>
    <n v="5.57"/>
    <n v="1.06"/>
    <n v="1"/>
  </r>
  <r>
    <x v="14"/>
    <x v="5"/>
    <s v="Treated"/>
    <s v="Rape/sexual assault"/>
    <n v="0"/>
    <m/>
    <m/>
    <m/>
    <n v="2"/>
    <n v="0"/>
    <m/>
    <m/>
    <m/>
    <n v="2"/>
  </r>
  <r>
    <x v="15"/>
    <x v="5"/>
    <s v="Treated"/>
    <s v="Rape/sexual assault"/>
    <n v="2739"/>
    <n v="0"/>
    <n v="9082"/>
    <n v="3236"/>
    <n v="1"/>
    <n v="1.3"/>
    <n v="0.13"/>
    <n v="11.89"/>
    <n v="1.54"/>
    <n v="1"/>
  </r>
  <r>
    <x v="16"/>
    <x v="5"/>
    <s v="Treated"/>
    <s v="Rape/sexual assault"/>
    <n v="5755"/>
    <n v="0"/>
    <n v="14869"/>
    <n v="4650"/>
    <n v="1"/>
    <n v="2.2000000000000002"/>
    <n v="0.47"/>
    <n v="10.09"/>
    <n v="1.78"/>
    <n v="1"/>
  </r>
  <r>
    <x v="17"/>
    <x v="5"/>
    <s v="Treated"/>
    <s v="Rape/sexual assault"/>
    <n v="2810"/>
    <n v="0"/>
    <n v="8726"/>
    <n v="3018"/>
    <n v="1"/>
    <n v="0.9"/>
    <n v="0.11"/>
    <n v="6.62"/>
    <n v="0.92"/>
    <n v="1"/>
  </r>
  <r>
    <x v="18"/>
    <x v="5"/>
    <s v="Treated"/>
    <s v="Rape/sexual assault"/>
    <n v="2326"/>
    <n v="0"/>
    <n v="7107"/>
    <n v="2440"/>
    <n v="1"/>
    <n v="0.7"/>
    <n v="0.09"/>
    <n v="4.9000000000000004"/>
    <n v="0.69"/>
    <n v="1"/>
  </r>
  <r>
    <x v="19"/>
    <x v="5"/>
    <s v="Treated"/>
    <s v="Rape/sexual assault"/>
    <n v="4870"/>
    <n v="0"/>
    <n v="12896"/>
    <n v="4095"/>
    <n v="1"/>
    <n v="1"/>
    <n v="0.2"/>
    <n v="5.0599999999999996"/>
    <n v="0.85"/>
    <n v="1"/>
  </r>
  <r>
    <x v="20"/>
    <x v="5"/>
    <s v="Treated"/>
    <s v="Rape/sexual assault"/>
    <n v="5561"/>
    <n v="0"/>
    <n v="13677"/>
    <n v="4141"/>
    <n v="1"/>
    <n v="1.5"/>
    <n v="0.36"/>
    <n v="6.14"/>
    <n v="1.1000000000000001"/>
    <n v="1"/>
  </r>
  <r>
    <x v="21"/>
    <x v="5"/>
    <s v="Treated"/>
    <s v="Rape/sexual assault"/>
    <n v="4694"/>
    <n v="0"/>
    <n v="12848"/>
    <n v="4160"/>
    <n v="1"/>
    <n v="0.8"/>
    <n v="0.14000000000000001"/>
    <n v="4.32"/>
    <n v="0.69"/>
    <n v="1"/>
  </r>
  <r>
    <x v="22"/>
    <x v="5"/>
    <s v="Treated"/>
    <s v="Rape/sexual assault"/>
    <n v="2197"/>
    <n v="0"/>
    <n v="6445"/>
    <n v="2167"/>
    <n v="1"/>
    <n v="0.6"/>
    <n v="0.08"/>
    <n v="3.72"/>
    <n v="0.55000000000000004"/>
    <n v="1"/>
  </r>
  <r>
    <x v="23"/>
    <x v="5"/>
    <s v="Treated"/>
    <s v="Rape/sexual assault"/>
    <n v="2441"/>
    <n v="0"/>
    <n v="8296"/>
    <n v="2987"/>
    <n v="1"/>
    <n v="0.4"/>
    <n v="0.04"/>
    <n v="4.62"/>
    <n v="0.54"/>
    <n v="2"/>
  </r>
  <r>
    <x v="24"/>
    <x v="5"/>
    <s v="Treated"/>
    <s v="Rape/sexual assault"/>
    <n v="4176"/>
    <n v="0"/>
    <n v="10848"/>
    <n v="3404"/>
    <n v="1"/>
    <n v="1"/>
    <n v="0.2"/>
    <n v="4.51"/>
    <n v="0.77"/>
    <n v="1"/>
  </r>
  <r>
    <x v="25"/>
    <x v="5"/>
    <s v="Treated"/>
    <s v="Rape/sexual assault"/>
    <n v="10632"/>
    <n v="0"/>
    <n v="21519"/>
    <n v="5555"/>
    <n v="1"/>
    <n v="1.9"/>
    <n v="0.69"/>
    <n v="5.05"/>
    <n v="0.96"/>
    <n v="1"/>
  </r>
  <r>
    <x v="26"/>
    <x v="5"/>
    <s v="Treated"/>
    <s v="Rape/sexual assault"/>
    <n v="0"/>
    <m/>
    <m/>
    <m/>
    <n v="2"/>
    <n v="0"/>
    <m/>
    <m/>
    <m/>
    <n v="2"/>
  </r>
  <r>
    <x v="27"/>
    <x v="5"/>
    <s v="Treated"/>
    <s v="Rape/sexual assault"/>
    <n v="8518"/>
    <n v="0"/>
    <n v="21094"/>
    <n v="6416"/>
    <n v="1"/>
    <n v="0.9"/>
    <n v="0.22"/>
    <n v="4"/>
    <n v="0.71"/>
    <n v="1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Treated"/>
    <s v="Rape/sexual assault"/>
    <n v="13481"/>
    <n v="0"/>
    <n v="27202"/>
    <n v="7001"/>
    <n v="1"/>
    <n v="4.2"/>
    <n v="1.58"/>
    <n v="10.77"/>
    <n v="2.08"/>
    <n v="1"/>
  </r>
  <r>
    <x v="1"/>
    <x v="0"/>
    <s v="Treated"/>
    <s v="Rape/sexual assault"/>
    <n v="14530"/>
    <n v="0"/>
    <n v="29625"/>
    <n v="7702"/>
    <n v="1"/>
    <n v="3.2"/>
    <n v="1.1499999999999999"/>
    <n v="8.41"/>
    <n v="1.61"/>
    <n v="1"/>
  </r>
  <r>
    <x v="2"/>
    <x v="0"/>
    <s v="Treated"/>
    <s v="Rape/sexual assault"/>
    <n v="18711"/>
    <n v="2124"/>
    <n v="35298"/>
    <n v="8463"/>
    <n v="1"/>
    <n v="2.5"/>
    <n v="1.08"/>
    <n v="5.9"/>
    <n v="1.1100000000000001"/>
    <n v="1"/>
  </r>
  <r>
    <x v="3"/>
    <x v="0"/>
    <s v="Treated"/>
    <s v="Rape/sexual assault"/>
    <n v="12171"/>
    <n v="0"/>
    <n v="25589"/>
    <n v="6846"/>
    <n v="1"/>
    <n v="3.1"/>
    <n v="1.05"/>
    <n v="8.75"/>
    <n v="1.68"/>
    <n v="1"/>
  </r>
  <r>
    <x v="4"/>
    <x v="0"/>
    <s v="Treated"/>
    <s v="Rape/sexual assault"/>
    <n v="5597"/>
    <n v="0"/>
    <n v="14084"/>
    <n v="4330"/>
    <n v="1"/>
    <n v="1.9"/>
    <n v="0.42"/>
    <n v="7.99"/>
    <n v="1.42"/>
    <n v="1"/>
  </r>
  <r>
    <x v="5"/>
    <x v="0"/>
    <s v="Treated"/>
    <s v="Rape/sexual assault"/>
    <n v="53578"/>
    <n v="16429"/>
    <n v="90727"/>
    <n v="18954"/>
    <n v="0"/>
    <n v="12.4"/>
    <n v="6.58"/>
    <n v="22.16"/>
    <n v="3.87"/>
    <n v="0"/>
  </r>
  <r>
    <x v="6"/>
    <x v="0"/>
    <s v="Treated"/>
    <s v="Rape/sexual assault"/>
    <n v="3097"/>
    <n v="0"/>
    <n v="9928"/>
    <n v="3485"/>
    <n v="1"/>
    <n v="1.1000000000000001"/>
    <n v="0.12"/>
    <n v="9.0399999999999991"/>
    <n v="1.21"/>
    <n v="1"/>
  </r>
  <r>
    <x v="7"/>
    <x v="0"/>
    <s v="Treated"/>
    <s v="Rape/sexual assault"/>
    <n v="15190"/>
    <n v="0"/>
    <n v="30783"/>
    <n v="7956"/>
    <n v="1"/>
    <n v="5.0999999999999996"/>
    <n v="1.92"/>
    <n v="12.69"/>
    <n v="2.46"/>
    <n v="1"/>
  </r>
  <r>
    <x v="8"/>
    <x v="0"/>
    <s v="Treated"/>
    <s v="Rape/sexual assault"/>
    <n v="6975"/>
    <n v="0"/>
    <n v="18079"/>
    <n v="5665"/>
    <n v="1"/>
    <n v="2"/>
    <n v="0.42"/>
    <n v="9.17"/>
    <n v="1.6"/>
    <n v="1"/>
  </r>
  <r>
    <x v="9"/>
    <x v="0"/>
    <s v="Treated"/>
    <s v="Rape/sexual assault"/>
    <n v="1463"/>
    <n v="0"/>
    <n v="5431"/>
    <n v="2024"/>
    <n v="1"/>
    <n v="0.6"/>
    <n v="0.04"/>
    <n v="8.26"/>
    <n v="0.82"/>
    <n v="1"/>
  </r>
  <r>
    <x v="10"/>
    <x v="0"/>
    <s v="Treated"/>
    <s v="Rape/sexual assault"/>
    <n v="85482"/>
    <n v="37817"/>
    <n v="133146"/>
    <n v="24319"/>
    <n v="1"/>
    <n v="31.8"/>
    <n v="20.64"/>
    <n v="45.59"/>
    <n v="6.48"/>
    <n v="1"/>
  </r>
  <r>
    <x v="11"/>
    <x v="0"/>
    <s v="Treated"/>
    <s v="Rape/sexual assault"/>
    <n v="8703"/>
    <n v="0"/>
    <n v="21744"/>
    <n v="6653"/>
    <n v="1"/>
    <n v="2.8"/>
    <n v="0.66"/>
    <n v="11.48"/>
    <n v="2.1"/>
    <n v="1"/>
  </r>
  <r>
    <x v="12"/>
    <x v="0"/>
    <s v="Treated"/>
    <s v="Rape/sexual assault"/>
    <n v="7573"/>
    <n v="0"/>
    <n v="20840"/>
    <n v="6769"/>
    <n v="1"/>
    <n v="2.2000000000000002"/>
    <n v="0.38"/>
    <n v="11.33"/>
    <n v="1.89"/>
    <n v="1"/>
  </r>
  <r>
    <x v="13"/>
    <x v="0"/>
    <s v="Treated"/>
    <s v="Rape/sexual assault"/>
    <n v="13183"/>
    <n v="2920"/>
    <n v="23447"/>
    <n v="5236"/>
    <n v="1"/>
    <n v="5.3"/>
    <n v="2.62"/>
    <n v="10.46"/>
    <n v="1.88"/>
    <n v="1"/>
  </r>
  <r>
    <x v="14"/>
    <x v="0"/>
    <s v="Treated"/>
    <s v="Rape/sexual assault"/>
    <n v="23160"/>
    <n v="2458"/>
    <n v="43861"/>
    <n v="10562"/>
    <n v="1"/>
    <n v="5"/>
    <n v="2.11"/>
    <n v="11.35"/>
    <n v="2.16"/>
    <n v="1"/>
  </r>
  <r>
    <x v="15"/>
    <x v="0"/>
    <s v="Treated"/>
    <s v="Rape/sexual assault"/>
    <n v="27904"/>
    <n v="4416"/>
    <n v="51392"/>
    <n v="11984"/>
    <n v="1"/>
    <n v="13.4"/>
    <n v="6.16"/>
    <n v="26.82"/>
    <n v="5.0999999999999996"/>
    <n v="1"/>
  </r>
  <r>
    <x v="16"/>
    <x v="0"/>
    <s v="Treated"/>
    <s v="Rape/sexual assault"/>
    <n v="30256"/>
    <n v="7154"/>
    <n v="53358"/>
    <n v="11787"/>
    <n v="1"/>
    <n v="11.8"/>
    <n v="5.79"/>
    <n v="22.64"/>
    <n v="4.1500000000000004"/>
    <n v="1"/>
  </r>
  <r>
    <x v="17"/>
    <x v="0"/>
    <s v="Treated"/>
    <s v="Rape/sexual assault"/>
    <n v="64150"/>
    <n v="26842"/>
    <n v="101458"/>
    <n v="19035"/>
    <n v="1"/>
    <n v="19.7"/>
    <n v="11.93"/>
    <n v="30.81"/>
    <n v="4.8099999999999996"/>
    <n v="1"/>
  </r>
  <r>
    <x v="18"/>
    <x v="0"/>
    <s v="Treated"/>
    <s v="Rape/sexual assault"/>
    <n v="3976"/>
    <n v="0"/>
    <n v="10498"/>
    <n v="3327"/>
    <n v="1"/>
    <n v="1.1000000000000001"/>
    <n v="0.23"/>
    <n v="5.51"/>
    <n v="0.93"/>
    <n v="1"/>
  </r>
  <r>
    <x v="19"/>
    <x v="0"/>
    <s v="Treated"/>
    <s v="Rape/sexual assault"/>
    <n v="38463"/>
    <n v="12289"/>
    <n v="64637"/>
    <n v="13354"/>
    <n v="1"/>
    <n v="8.1"/>
    <n v="4.26"/>
    <n v="14.76"/>
    <n v="2.57"/>
    <n v="1"/>
  </r>
  <r>
    <x v="20"/>
    <x v="0"/>
    <s v="Treated"/>
    <s v="Rape/sexual assault"/>
    <n v="17087"/>
    <n v="1318"/>
    <n v="32857"/>
    <n v="8046"/>
    <n v="1"/>
    <n v="4.7"/>
    <n v="1.93"/>
    <n v="10.82"/>
    <n v="2.06"/>
    <n v="1"/>
  </r>
  <r>
    <x v="21"/>
    <x v="0"/>
    <s v="Treated"/>
    <s v="Rape/sexual assault"/>
    <n v="21169"/>
    <n v="1859"/>
    <n v="40479"/>
    <n v="9852"/>
    <n v="1"/>
    <n v="3.6"/>
    <n v="1.48"/>
    <n v="8.39"/>
    <n v="1.59"/>
    <n v="1"/>
  </r>
  <r>
    <x v="22"/>
    <x v="0"/>
    <s v="Treated"/>
    <s v="Rape/sexual assault"/>
    <n v="22172"/>
    <n v="5374"/>
    <n v="38969"/>
    <n v="8570"/>
    <n v="1"/>
    <n v="5.7"/>
    <n v="2.78"/>
    <n v="11.21"/>
    <n v="2.02"/>
    <n v="1"/>
  </r>
  <r>
    <x v="23"/>
    <x v="0"/>
    <s v="Treated"/>
    <s v="Rape/sexual assault"/>
    <n v="17206"/>
    <n v="0"/>
    <n v="34628"/>
    <n v="8889"/>
    <n v="1"/>
    <n v="3.1"/>
    <n v="1.1599999999999999"/>
    <n v="8.0500000000000007"/>
    <n v="1.54"/>
    <n v="1"/>
  </r>
  <r>
    <x v="24"/>
    <x v="0"/>
    <s v="Treated"/>
    <s v="Rape/sexual assault"/>
    <n v="34350"/>
    <n v="11541"/>
    <n v="57158"/>
    <n v="11637"/>
    <n v="1"/>
    <n v="7.9"/>
    <n v="4.2300000000000004"/>
    <n v="14.14"/>
    <n v="2.4300000000000002"/>
    <n v="1"/>
  </r>
  <r>
    <x v="25"/>
    <x v="0"/>
    <s v="Treated"/>
    <s v="Rape/sexual assault"/>
    <n v="21299"/>
    <n v="5023"/>
    <n v="37576"/>
    <n v="8305"/>
    <n v="1"/>
    <n v="3.8"/>
    <n v="1.81"/>
    <n v="7.73"/>
    <n v="1.41"/>
    <n v="1"/>
  </r>
  <r>
    <x v="26"/>
    <x v="0"/>
    <s v="Treated"/>
    <s v="Rape/sexual assault"/>
    <n v="19033"/>
    <n v="2372"/>
    <n v="35695"/>
    <n v="8501"/>
    <n v="1"/>
    <n v="2.8"/>
    <n v="1.2"/>
    <n v="6.5"/>
    <n v="1.22"/>
    <n v="1"/>
  </r>
  <r>
    <x v="27"/>
    <x v="0"/>
    <s v="Treated"/>
    <s v="Rape/sexual assault"/>
    <n v="77558"/>
    <n v="33105"/>
    <n v="122011"/>
    <n v="22680"/>
    <n v="1"/>
    <n v="8.6"/>
    <n v="5.0599999999999996"/>
    <n v="14.36"/>
    <n v="2.31"/>
    <n v="1"/>
  </r>
  <r>
    <x v="0"/>
    <x v="1"/>
    <s v="Treated"/>
    <s v="Rape/sexual assault"/>
    <n v="0"/>
    <m/>
    <m/>
    <m/>
    <n v="2"/>
    <n v="0"/>
    <m/>
    <m/>
    <m/>
    <n v="2"/>
  </r>
  <r>
    <x v="1"/>
    <x v="1"/>
    <s v="Treated"/>
    <s v="Rape/sexual assault"/>
    <n v="0"/>
    <m/>
    <m/>
    <m/>
    <n v="2"/>
    <n v="0"/>
    <m/>
    <m/>
    <m/>
    <n v="2"/>
  </r>
  <r>
    <x v="2"/>
    <x v="1"/>
    <s v="Treated"/>
    <s v="Rape/sexual assault"/>
    <n v="0"/>
    <m/>
    <m/>
    <m/>
    <n v="2"/>
    <n v="0"/>
    <m/>
    <m/>
    <m/>
    <n v="2"/>
  </r>
  <r>
    <x v="3"/>
    <x v="1"/>
    <s v="Treated"/>
    <s v="Rape/sexual assault"/>
    <n v="0"/>
    <m/>
    <m/>
    <m/>
    <n v="2"/>
    <n v="0"/>
    <m/>
    <m/>
    <m/>
    <n v="2"/>
  </r>
  <r>
    <x v="4"/>
    <x v="1"/>
    <s v="Treated"/>
    <s v="Rape/sexual assault"/>
    <n v="0"/>
    <m/>
    <m/>
    <m/>
    <n v="2"/>
    <n v="0"/>
    <m/>
    <m/>
    <m/>
    <n v="2"/>
  </r>
  <r>
    <x v="5"/>
    <x v="1"/>
    <s v="Treated"/>
    <s v="Rape/sexual assault"/>
    <n v="0"/>
    <m/>
    <m/>
    <m/>
    <n v="2"/>
    <n v="0"/>
    <m/>
    <m/>
    <m/>
    <n v="2"/>
  </r>
  <r>
    <x v="6"/>
    <x v="1"/>
    <s v="Treated"/>
    <s v="Rape/sexual assault"/>
    <n v="0"/>
    <m/>
    <m/>
    <m/>
    <n v="2"/>
    <n v="0"/>
    <m/>
    <m/>
    <m/>
    <n v="2"/>
  </r>
  <r>
    <x v="7"/>
    <x v="1"/>
    <s v="Treated"/>
    <s v="Rape/sexual assault"/>
    <n v="0"/>
    <m/>
    <m/>
    <m/>
    <n v="2"/>
    <n v="0"/>
    <m/>
    <m/>
    <m/>
    <n v="2"/>
  </r>
  <r>
    <x v="8"/>
    <x v="1"/>
    <s v="Treated"/>
    <s v="Rape/sexual assault"/>
    <n v="0"/>
    <m/>
    <m/>
    <m/>
    <n v="2"/>
    <n v="0"/>
    <m/>
    <m/>
    <m/>
    <n v="2"/>
  </r>
  <r>
    <x v="9"/>
    <x v="1"/>
    <s v="Treated"/>
    <s v="Rape/sexual assault"/>
    <n v="0"/>
    <m/>
    <m/>
    <m/>
    <n v="2"/>
    <n v="0"/>
    <m/>
    <m/>
    <m/>
    <n v="2"/>
  </r>
  <r>
    <x v="10"/>
    <x v="1"/>
    <s v="Treated"/>
    <s v="Rape/sexual assault"/>
    <n v="0"/>
    <m/>
    <m/>
    <m/>
    <n v="2"/>
    <n v="0"/>
    <m/>
    <m/>
    <m/>
    <n v="2"/>
  </r>
  <r>
    <x v="11"/>
    <x v="1"/>
    <s v="Treated"/>
    <s v="Rape/sexual assault"/>
    <n v="0"/>
    <m/>
    <m/>
    <m/>
    <n v="2"/>
    <n v="0"/>
    <m/>
    <m/>
    <m/>
    <n v="2"/>
  </r>
  <r>
    <x v="12"/>
    <x v="1"/>
    <s v="Treated"/>
    <s v="Rape/sexual assault"/>
    <n v="5219"/>
    <n v="0"/>
    <n v="16075"/>
    <n v="5539"/>
    <n v="1"/>
    <n v="1.5"/>
    <n v="0.19"/>
    <n v="10.81"/>
    <n v="1.56"/>
    <n v="1"/>
  </r>
  <r>
    <x v="13"/>
    <x v="1"/>
    <s v="Treated"/>
    <s v="Rape/sexual assault"/>
    <n v="0"/>
    <m/>
    <m/>
    <m/>
    <n v="2"/>
    <n v="0"/>
    <m/>
    <m/>
    <m/>
    <n v="2"/>
  </r>
  <r>
    <x v="14"/>
    <x v="1"/>
    <s v="Treated"/>
    <s v="Rape/sexual assault"/>
    <n v="0"/>
    <m/>
    <m/>
    <m/>
    <n v="2"/>
    <n v="0"/>
    <m/>
    <m/>
    <m/>
    <n v="2"/>
  </r>
  <r>
    <x v="15"/>
    <x v="1"/>
    <s v="Treated"/>
    <s v="Rape/sexual assault"/>
    <n v="0"/>
    <m/>
    <m/>
    <m/>
    <n v="2"/>
    <n v="0"/>
    <m/>
    <m/>
    <m/>
    <n v="2"/>
  </r>
  <r>
    <x v="16"/>
    <x v="1"/>
    <s v="Treated"/>
    <s v="Rape/sexual assault"/>
    <n v="0"/>
    <m/>
    <m/>
    <m/>
    <n v="2"/>
    <n v="0"/>
    <m/>
    <m/>
    <m/>
    <n v="2"/>
  </r>
  <r>
    <x v="17"/>
    <x v="1"/>
    <s v="Treated"/>
    <s v="Rape/sexual assault"/>
    <n v="0"/>
    <m/>
    <m/>
    <m/>
    <n v="2"/>
    <n v="0"/>
    <m/>
    <m/>
    <m/>
    <n v="2"/>
  </r>
  <r>
    <x v="18"/>
    <x v="1"/>
    <s v="Treated"/>
    <s v="Rape/sexual assault"/>
    <n v="3849"/>
    <n v="0"/>
    <n v="10248"/>
    <n v="3265"/>
    <n v="1"/>
    <n v="1.1000000000000001"/>
    <n v="0.21"/>
    <n v="5.45"/>
    <n v="0.91"/>
    <n v="1"/>
  </r>
  <r>
    <x v="19"/>
    <x v="1"/>
    <s v="Treated"/>
    <s v="Rape/sexual assault"/>
    <n v="2184"/>
    <n v="0"/>
    <n v="7384"/>
    <n v="2653"/>
    <n v="1"/>
    <n v="0.5"/>
    <n v="0.04"/>
    <n v="4.72"/>
    <n v="0.55000000000000004"/>
    <n v="2"/>
  </r>
  <r>
    <x v="20"/>
    <x v="1"/>
    <s v="Treated"/>
    <s v="Rape/sexual assault"/>
    <n v="2364"/>
    <n v="0"/>
    <n v="7366"/>
    <n v="2552"/>
    <n v="1"/>
    <n v="0.6"/>
    <n v="0.08"/>
    <n v="5.0599999999999996"/>
    <n v="0.69"/>
    <n v="1"/>
  </r>
  <r>
    <x v="21"/>
    <x v="1"/>
    <s v="Treated"/>
    <s v="Rape/sexual assault"/>
    <n v="0"/>
    <m/>
    <m/>
    <m/>
    <n v="2"/>
    <n v="0"/>
    <m/>
    <m/>
    <m/>
    <n v="2"/>
  </r>
  <r>
    <x v="22"/>
    <x v="1"/>
    <s v="Treated"/>
    <s v="Rape/sexual assault"/>
    <n v="0"/>
    <m/>
    <m/>
    <m/>
    <n v="2"/>
    <n v="0"/>
    <m/>
    <m/>
    <m/>
    <n v="2"/>
  </r>
  <r>
    <x v="23"/>
    <x v="1"/>
    <s v="Treated"/>
    <s v="Rape/sexual assault"/>
    <n v="0"/>
    <m/>
    <m/>
    <m/>
    <n v="2"/>
    <n v="0"/>
    <m/>
    <m/>
    <m/>
    <n v="2"/>
  </r>
  <r>
    <x v="24"/>
    <x v="1"/>
    <s v="Treated"/>
    <s v="Rape/sexual assault"/>
    <n v="9015"/>
    <n v="0"/>
    <n v="19326"/>
    <n v="5261"/>
    <n v="1"/>
    <n v="2.1"/>
    <n v="0.67"/>
    <n v="6.15"/>
    <n v="1.17"/>
    <n v="1"/>
  </r>
  <r>
    <x v="25"/>
    <x v="1"/>
    <s v="Treated"/>
    <s v="Rape/sexual assault"/>
    <n v="0"/>
    <m/>
    <m/>
    <m/>
    <n v="2"/>
    <n v="0"/>
    <m/>
    <m/>
    <m/>
    <n v="2"/>
  </r>
  <r>
    <x v="26"/>
    <x v="1"/>
    <s v="Treated"/>
    <s v="Rape/sexual assault"/>
    <n v="2626"/>
    <n v="0"/>
    <n v="8305"/>
    <n v="2897"/>
    <n v="1"/>
    <n v="0.4"/>
    <n v="0.05"/>
    <n v="3.28"/>
    <n v="0.43"/>
    <n v="2"/>
  </r>
  <r>
    <x v="27"/>
    <x v="1"/>
    <s v="Treated"/>
    <s v="Rape/sexual assault"/>
    <n v="5461"/>
    <n v="0"/>
    <n v="15340"/>
    <n v="5041"/>
    <n v="1"/>
    <n v="0.6"/>
    <n v="0.1"/>
    <n v="3.59"/>
    <n v="0.56000000000000005"/>
    <n v="1"/>
  </r>
  <r>
    <x v="0"/>
    <x v="2"/>
    <s v="Treated"/>
    <s v="Rape/sexual assault"/>
    <n v="8851"/>
    <n v="0"/>
    <n v="19588"/>
    <n v="5478"/>
    <n v="1"/>
    <n v="2.8"/>
    <n v="0.85"/>
    <n v="8.66"/>
    <n v="1.65"/>
    <n v="1"/>
  </r>
  <r>
    <x v="1"/>
    <x v="2"/>
    <s v="Treated"/>
    <s v="Rape/sexual assault"/>
    <n v="9140"/>
    <n v="0"/>
    <n v="20748"/>
    <n v="5923"/>
    <n v="1"/>
    <n v="2"/>
    <n v="0.56999999999999995"/>
    <n v="6.71"/>
    <n v="1.26"/>
    <n v="1"/>
  </r>
  <r>
    <x v="2"/>
    <x v="2"/>
    <s v="Treated"/>
    <s v="Rape/sexual assault"/>
    <n v="16545"/>
    <n v="1129"/>
    <n v="31961"/>
    <n v="7865"/>
    <n v="1"/>
    <n v="2.2999999999999998"/>
    <n v="0.91"/>
    <n v="5.47"/>
    <n v="1.03"/>
    <n v="1"/>
  </r>
  <r>
    <x v="3"/>
    <x v="2"/>
    <s v="Treated"/>
    <s v="Rape/sexual assault"/>
    <n v="10699"/>
    <n v="0"/>
    <n v="23188"/>
    <n v="6372"/>
    <n v="1"/>
    <n v="2.7"/>
    <n v="0.86"/>
    <n v="8.2200000000000006"/>
    <n v="1.57"/>
    <n v="1"/>
  </r>
  <r>
    <x v="4"/>
    <x v="2"/>
    <s v="Treated"/>
    <s v="Rape/sexual assault"/>
    <n v="1463"/>
    <n v="0"/>
    <n v="5593"/>
    <n v="2107"/>
    <n v="1"/>
    <n v="0.5"/>
    <n v="0.03"/>
    <n v="7.64"/>
    <n v="0.7"/>
    <n v="2"/>
  </r>
  <r>
    <x v="5"/>
    <x v="2"/>
    <s v="Treated"/>
    <s v="Rape/sexual assault"/>
    <n v="11559"/>
    <n v="0"/>
    <n v="26603"/>
    <n v="7676"/>
    <n v="1"/>
    <n v="2.7"/>
    <n v="0.75"/>
    <n v="9.1199999999999992"/>
    <n v="1.72"/>
    <n v="1"/>
  </r>
  <r>
    <x v="6"/>
    <x v="2"/>
    <s v="Treated"/>
    <s v="Rape/sexual assault"/>
    <n v="27787"/>
    <n v="4052"/>
    <n v="51522"/>
    <n v="12110"/>
    <n v="1"/>
    <n v="9.8000000000000007"/>
    <n v="4.3899999999999997"/>
    <n v="20.350000000000001"/>
    <n v="3.86"/>
    <n v="1"/>
  </r>
  <r>
    <x v="7"/>
    <x v="2"/>
    <s v="Treated"/>
    <s v="Rape/sexual assault"/>
    <n v="16118"/>
    <n v="0"/>
    <n v="32307"/>
    <n v="8260"/>
    <n v="1"/>
    <n v="5.4"/>
    <n v="2.08"/>
    <n v="13.14"/>
    <n v="2.54"/>
    <n v="1"/>
  </r>
  <r>
    <x v="8"/>
    <x v="2"/>
    <s v="Treated"/>
    <s v="Rape/sexual assault"/>
    <n v="14526"/>
    <n v="0"/>
    <n v="31084"/>
    <n v="8448"/>
    <n v="1"/>
    <n v="4.2"/>
    <n v="1.37"/>
    <n v="12.07"/>
    <n v="2.34"/>
    <n v="1"/>
  </r>
  <r>
    <x v="9"/>
    <x v="2"/>
    <s v="Treated"/>
    <s v="Rape/sexual assault"/>
    <n v="0"/>
    <m/>
    <m/>
    <m/>
    <n v="2"/>
    <n v="0"/>
    <m/>
    <m/>
    <m/>
    <n v="2"/>
  </r>
  <r>
    <x v="10"/>
    <x v="2"/>
    <s v="Treated"/>
    <s v="Rape/sexual assault"/>
    <n v="12118"/>
    <n v="0"/>
    <n v="25503"/>
    <n v="6829"/>
    <n v="1"/>
    <n v="4.5"/>
    <n v="1.58"/>
    <n v="12.24"/>
    <n v="2.38"/>
    <n v="1"/>
  </r>
  <r>
    <x v="11"/>
    <x v="2"/>
    <s v="Treated"/>
    <s v="Rape/sexual assault"/>
    <n v="7098"/>
    <n v="0"/>
    <n v="18699"/>
    <n v="5919"/>
    <n v="1"/>
    <n v="2.2999999999999998"/>
    <n v="0.47"/>
    <n v="10.76"/>
    <n v="1.88"/>
    <n v="1"/>
  </r>
  <r>
    <x v="12"/>
    <x v="2"/>
    <s v="Treated"/>
    <s v="Rape/sexual assault"/>
    <n v="9294"/>
    <n v="0"/>
    <n v="24124"/>
    <n v="7567"/>
    <n v="1"/>
    <n v="2.7"/>
    <n v="0.55000000000000004"/>
    <n v="11.88"/>
    <n v="2.11"/>
    <n v="1"/>
  </r>
  <r>
    <x v="13"/>
    <x v="2"/>
    <s v="Treated"/>
    <s v="Rape/sexual assault"/>
    <n v="6069"/>
    <n v="157"/>
    <n v="11981"/>
    <n v="3016"/>
    <n v="1"/>
    <n v="2.4"/>
    <n v="0.98"/>
    <n v="5.98"/>
    <n v="1.1299999999999999"/>
    <n v="1"/>
  </r>
  <r>
    <x v="14"/>
    <x v="2"/>
    <s v="Treated"/>
    <s v="Rape/sexual assault"/>
    <n v="20898"/>
    <n v="1396"/>
    <n v="40401"/>
    <n v="9950"/>
    <n v="1"/>
    <n v="4.5"/>
    <n v="1.83"/>
    <n v="10.68"/>
    <n v="2.04"/>
    <n v="1"/>
  </r>
  <r>
    <x v="15"/>
    <x v="2"/>
    <s v="Treated"/>
    <s v="Rape/sexual assault"/>
    <n v="22043"/>
    <n v="1603"/>
    <n v="42484"/>
    <n v="10429"/>
    <n v="1"/>
    <n v="10.6"/>
    <n v="4.43"/>
    <n v="23.29"/>
    <n v="4.54"/>
    <n v="1"/>
  </r>
  <r>
    <x v="16"/>
    <x v="2"/>
    <s v="Treated"/>
    <s v="Rape/sexual assault"/>
    <n v="12587"/>
    <n v="0"/>
    <n v="26612"/>
    <n v="7156"/>
    <n v="1"/>
    <n v="4.9000000000000004"/>
    <n v="1.66"/>
    <n v="13.68"/>
    <n v="2.67"/>
    <n v="1"/>
  </r>
  <r>
    <x v="17"/>
    <x v="2"/>
    <s v="Treated"/>
    <s v="Rape/sexual assault"/>
    <n v="24892"/>
    <n v="4127"/>
    <n v="45656"/>
    <n v="10594"/>
    <n v="1"/>
    <n v="7.7"/>
    <n v="3.49"/>
    <n v="15.95"/>
    <n v="2.99"/>
    <n v="1"/>
  </r>
  <r>
    <x v="18"/>
    <x v="2"/>
    <s v="Treated"/>
    <s v="Rape/sexual assault"/>
    <n v="33944"/>
    <n v="9427"/>
    <n v="58461"/>
    <n v="12509"/>
    <n v="1"/>
    <n v="9.6999999999999993"/>
    <n v="5.04"/>
    <n v="17.88"/>
    <n v="3.16"/>
    <n v="1"/>
  </r>
  <r>
    <x v="19"/>
    <x v="2"/>
    <s v="Treated"/>
    <s v="Rape/sexual assault"/>
    <n v="31045"/>
    <n v="8009"/>
    <n v="54082"/>
    <n v="11754"/>
    <n v="1"/>
    <n v="6.5"/>
    <n v="3.22"/>
    <n v="12.73"/>
    <n v="2.2999999999999998"/>
    <n v="1"/>
  </r>
  <r>
    <x v="20"/>
    <x v="2"/>
    <s v="Treated"/>
    <s v="Rape/sexual assault"/>
    <n v="33416"/>
    <n v="9550"/>
    <n v="57283"/>
    <n v="12177"/>
    <n v="0"/>
    <n v="9.1"/>
    <n v="4.72"/>
    <n v="16.86"/>
    <n v="2.98"/>
    <n v="0"/>
  </r>
  <r>
    <x v="21"/>
    <x v="2"/>
    <s v="Treated"/>
    <s v="Rape/sexual assault"/>
    <n v="29953"/>
    <n v="6198"/>
    <n v="53707"/>
    <n v="12120"/>
    <n v="1"/>
    <n v="5.0999999999999996"/>
    <n v="2.38"/>
    <n v="10.46"/>
    <n v="1.92"/>
    <n v="1"/>
  </r>
  <r>
    <x v="22"/>
    <x v="2"/>
    <s v="Treated"/>
    <s v="Rape/sexual assault"/>
    <n v="10507"/>
    <n v="0"/>
    <n v="21101"/>
    <n v="5405"/>
    <n v="1"/>
    <n v="2.7"/>
    <n v="1.01"/>
    <n v="6.93"/>
    <n v="1.32"/>
    <n v="1"/>
  </r>
  <r>
    <x v="23"/>
    <x v="2"/>
    <s v="Treated"/>
    <s v="Rape/sexual assault"/>
    <n v="23452"/>
    <n v="2567"/>
    <n v="44337"/>
    <n v="10656"/>
    <n v="1"/>
    <n v="4.2"/>
    <n v="1.8"/>
    <n v="9.66"/>
    <n v="1.83"/>
    <n v="1"/>
  </r>
  <r>
    <x v="24"/>
    <x v="2"/>
    <s v="Treated"/>
    <s v="Rape/sexual assault"/>
    <n v="18776"/>
    <n v="2938"/>
    <n v="34614"/>
    <n v="8081"/>
    <n v="1"/>
    <n v="4.3"/>
    <n v="1.91"/>
    <n v="9.3699999999999992"/>
    <n v="1.75"/>
    <n v="1"/>
  </r>
  <r>
    <x v="25"/>
    <x v="2"/>
    <s v="Treated"/>
    <s v="Rape/sexual assault"/>
    <n v="53018"/>
    <n v="24859"/>
    <n v="81177"/>
    <n v="14367"/>
    <n v="0"/>
    <n v="9.4"/>
    <n v="5.77"/>
    <n v="14.99"/>
    <n v="2.2999999999999998"/>
    <n v="0"/>
  </r>
  <r>
    <x v="26"/>
    <x v="2"/>
    <s v="Treated"/>
    <s v="Rape/sexual assault"/>
    <n v="19535"/>
    <n v="2628"/>
    <n v="36441"/>
    <n v="8626"/>
    <n v="1"/>
    <n v="2.9"/>
    <n v="1.24"/>
    <n v="6.6"/>
    <n v="1.24"/>
    <n v="1"/>
  </r>
  <r>
    <x v="27"/>
    <x v="2"/>
    <s v="Treated"/>
    <s v="Rape/sexual assault"/>
    <n v="38048"/>
    <n v="8850"/>
    <n v="67245"/>
    <n v="14897"/>
    <n v="0"/>
    <n v="4.2"/>
    <n v="2.02"/>
    <n v="8.67"/>
    <n v="1.58"/>
    <n v="0"/>
  </r>
  <r>
    <x v="0"/>
    <x v="3"/>
    <s v="Treated"/>
    <s v="Rape/sexual assault"/>
    <n v="9522"/>
    <n v="0"/>
    <n v="20722"/>
    <n v="5715"/>
    <n v="1"/>
    <n v="3"/>
    <n v="0.95"/>
    <n v="8.9700000000000006"/>
    <n v="1.72"/>
    <n v="1"/>
  </r>
  <r>
    <x v="1"/>
    <x v="3"/>
    <s v="Treated"/>
    <s v="Rape/sexual assault"/>
    <n v="8498"/>
    <n v="0"/>
    <n v="19643"/>
    <n v="5686"/>
    <n v="1"/>
    <n v="1.9"/>
    <n v="0.51"/>
    <n v="6.5"/>
    <n v="1.21"/>
    <n v="1"/>
  </r>
  <r>
    <x v="2"/>
    <x v="3"/>
    <s v="Treated"/>
    <s v="Rape/sexual assault"/>
    <n v="10253"/>
    <n v="0"/>
    <n v="21896"/>
    <n v="5941"/>
    <n v="1"/>
    <n v="1.4"/>
    <n v="0.46"/>
    <n v="4.18"/>
    <n v="0.79"/>
    <n v="1"/>
  </r>
  <r>
    <x v="3"/>
    <x v="3"/>
    <s v="Treated"/>
    <s v="Rape/sexual assault"/>
    <n v="2948"/>
    <n v="0"/>
    <n v="9149"/>
    <n v="3163"/>
    <n v="1"/>
    <n v="0.7"/>
    <n v="0.09"/>
    <n v="5.8"/>
    <n v="0.8"/>
    <n v="1"/>
  </r>
  <r>
    <x v="4"/>
    <x v="3"/>
    <s v="Treated"/>
    <s v="Rape/sexual assault"/>
    <n v="4032"/>
    <n v="0"/>
    <n v="11130"/>
    <n v="3622"/>
    <n v="1"/>
    <n v="1.4"/>
    <n v="0.24"/>
    <n v="7.36"/>
    <n v="1.2"/>
    <n v="1"/>
  </r>
  <r>
    <x v="5"/>
    <x v="3"/>
    <s v="Treated"/>
    <s v="Rape/sexual assault"/>
    <n v="12616"/>
    <n v="0"/>
    <n v="28430"/>
    <n v="8069"/>
    <n v="1"/>
    <n v="2.9"/>
    <n v="0.86"/>
    <n v="9.4700000000000006"/>
    <n v="1.8"/>
    <n v="1"/>
  </r>
  <r>
    <x v="6"/>
    <x v="3"/>
    <s v="Treated"/>
    <s v="Rape/sexual assault"/>
    <n v="14923"/>
    <n v="0"/>
    <n v="31400"/>
    <n v="8407"/>
    <n v="1"/>
    <n v="5.2"/>
    <n v="1.81"/>
    <n v="14.28"/>
    <n v="2.79"/>
    <n v="1"/>
  </r>
  <r>
    <x v="7"/>
    <x v="3"/>
    <s v="Treated"/>
    <s v="Rape/sexual assault"/>
    <n v="3050"/>
    <n v="0"/>
    <n v="8930"/>
    <n v="3000"/>
    <n v="1"/>
    <n v="1"/>
    <n v="0.15"/>
    <n v="6.48"/>
    <n v="0.98"/>
    <n v="1"/>
  </r>
  <r>
    <x v="8"/>
    <x v="3"/>
    <s v="Treated"/>
    <s v="Rape/sexual assault"/>
    <n v="0"/>
    <m/>
    <m/>
    <m/>
    <n v="2"/>
    <n v="0"/>
    <m/>
    <m/>
    <m/>
    <n v="2"/>
  </r>
  <r>
    <x v="9"/>
    <x v="3"/>
    <s v="Treated"/>
    <s v="Rape/sexual assault"/>
    <n v="18680"/>
    <n v="1613"/>
    <n v="35746"/>
    <n v="8708"/>
    <n v="1"/>
    <n v="7.6"/>
    <n v="3.24"/>
    <n v="17.02"/>
    <n v="3.27"/>
    <n v="1"/>
  </r>
  <r>
    <x v="10"/>
    <x v="3"/>
    <s v="Treated"/>
    <s v="Rape/sexual assault"/>
    <n v="5623"/>
    <n v="0"/>
    <n v="14000"/>
    <n v="4274"/>
    <n v="1"/>
    <n v="2.1"/>
    <n v="0.49"/>
    <n v="8.5"/>
    <n v="1.54"/>
    <n v="1"/>
  </r>
  <r>
    <x v="11"/>
    <x v="3"/>
    <s v="Treated"/>
    <s v="Rape/sexual assault"/>
    <n v="10472"/>
    <n v="0"/>
    <n v="24985"/>
    <n v="7405"/>
    <n v="1"/>
    <n v="3.4"/>
    <n v="0.89"/>
    <n v="12.31"/>
    <n v="2.3199999999999998"/>
    <n v="1"/>
  </r>
  <r>
    <x v="12"/>
    <x v="3"/>
    <s v="Treated"/>
    <s v="Rape/sexual assault"/>
    <n v="10673"/>
    <n v="0"/>
    <n v="26671"/>
    <n v="8162"/>
    <n v="1"/>
    <n v="3.1"/>
    <n v="0.7"/>
    <n v="12.37"/>
    <n v="2.27"/>
    <n v="1"/>
  </r>
  <r>
    <x v="13"/>
    <x v="3"/>
    <s v="Treated"/>
    <s v="Rape/sexual assault"/>
    <n v="22206"/>
    <n v="7270"/>
    <n v="37142"/>
    <n v="7621"/>
    <n v="1"/>
    <n v="8.9"/>
    <n v="4.97"/>
    <n v="15.58"/>
    <n v="2.62"/>
    <n v="1"/>
  </r>
  <r>
    <x v="14"/>
    <x v="3"/>
    <s v="Treated"/>
    <s v="Rape/sexual assault"/>
    <n v="19724"/>
    <n v="864"/>
    <n v="38585"/>
    <n v="9623"/>
    <n v="1"/>
    <n v="4.3"/>
    <n v="1.69"/>
    <n v="10.32"/>
    <n v="1.98"/>
    <n v="1"/>
  </r>
  <r>
    <x v="15"/>
    <x v="3"/>
    <s v="Treated"/>
    <s v="Rape/sexual assault"/>
    <n v="13777"/>
    <n v="0"/>
    <n v="29341"/>
    <n v="7941"/>
    <n v="1"/>
    <n v="6.6"/>
    <n v="2.23"/>
    <n v="18.079999999999998"/>
    <n v="3.58"/>
    <n v="1"/>
  </r>
  <r>
    <x v="16"/>
    <x v="3"/>
    <s v="Treated"/>
    <s v="Rape/sexual assault"/>
    <n v="19073"/>
    <n v="1347"/>
    <n v="36798"/>
    <n v="9044"/>
    <n v="1"/>
    <n v="7.5"/>
    <n v="3.06"/>
    <n v="17.07"/>
    <n v="3.3"/>
    <n v="1"/>
  </r>
  <r>
    <x v="17"/>
    <x v="3"/>
    <s v="Treated"/>
    <s v="Rape/sexual assault"/>
    <n v="13502"/>
    <n v="0"/>
    <n v="27920"/>
    <n v="7357"/>
    <n v="1"/>
    <n v="4.2"/>
    <n v="1.48"/>
    <n v="11.1"/>
    <n v="2.15"/>
    <n v="1"/>
  </r>
  <r>
    <x v="18"/>
    <x v="3"/>
    <s v="Treated"/>
    <s v="Rape/sexual assault"/>
    <n v="20017"/>
    <n v="2546"/>
    <n v="37487"/>
    <n v="8914"/>
    <n v="1"/>
    <n v="5.7"/>
    <n v="2.52"/>
    <n v="12.46"/>
    <n v="2.35"/>
    <n v="1"/>
  </r>
  <r>
    <x v="19"/>
    <x v="3"/>
    <s v="Treated"/>
    <s v="Rape/sexual assault"/>
    <n v="66353"/>
    <n v="29913"/>
    <n v="102793"/>
    <n v="18592"/>
    <n v="1"/>
    <n v="13.9"/>
    <n v="8.5"/>
    <n v="21.98"/>
    <n v="3.39"/>
    <n v="1"/>
  </r>
  <r>
    <x v="20"/>
    <x v="3"/>
    <s v="Treated"/>
    <s v="Rape/sexual assault"/>
    <n v="18257"/>
    <n v="1839"/>
    <n v="34674"/>
    <n v="8377"/>
    <n v="1"/>
    <n v="5"/>
    <n v="2.11"/>
    <n v="11.27"/>
    <n v="2.14"/>
    <n v="1"/>
  </r>
  <r>
    <x v="21"/>
    <x v="3"/>
    <s v="Treated"/>
    <s v="Rape/sexual assault"/>
    <n v="24187"/>
    <n v="3287"/>
    <n v="45088"/>
    <n v="10664"/>
    <n v="1"/>
    <n v="4.0999999999999996"/>
    <n v="1.78"/>
    <n v="9.11"/>
    <n v="1.71"/>
    <n v="1"/>
  </r>
  <r>
    <x v="22"/>
    <x v="3"/>
    <s v="Treated"/>
    <s v="Rape/sexual assault"/>
    <n v="14317"/>
    <n v="1519"/>
    <n v="27114"/>
    <n v="6529"/>
    <n v="1"/>
    <n v="3.7"/>
    <n v="1.56"/>
    <n v="8.3699999999999992"/>
    <n v="1.58"/>
    <n v="1"/>
  </r>
  <r>
    <x v="23"/>
    <x v="3"/>
    <s v="Treated"/>
    <s v="Rape/sexual assault"/>
    <n v="13683"/>
    <n v="0"/>
    <n v="28943"/>
    <n v="7786"/>
    <n v="1"/>
    <n v="2.5"/>
    <n v="0.83"/>
    <n v="7.12"/>
    <n v="1.36"/>
    <n v="1"/>
  </r>
  <r>
    <x v="24"/>
    <x v="3"/>
    <s v="Treated"/>
    <s v="Rape/sexual assault"/>
    <n v="11905"/>
    <n v="0"/>
    <n v="24017"/>
    <n v="6180"/>
    <n v="1"/>
    <n v="2.7"/>
    <n v="1.01"/>
    <n v="7.12"/>
    <n v="1.36"/>
    <n v="1"/>
  </r>
  <r>
    <x v="25"/>
    <x v="3"/>
    <s v="Treated"/>
    <s v="Rape/sexual assault"/>
    <n v="20274"/>
    <n v="4463"/>
    <n v="36086"/>
    <n v="8067"/>
    <n v="1"/>
    <n v="3.6"/>
    <n v="1.69"/>
    <n v="7.48"/>
    <n v="1.37"/>
    <n v="1"/>
  </r>
  <r>
    <x v="26"/>
    <x v="3"/>
    <s v="Treated"/>
    <s v="Rape/sexual assault"/>
    <n v="18263"/>
    <n v="1984"/>
    <n v="34543"/>
    <n v="8306"/>
    <n v="1"/>
    <n v="2.7"/>
    <n v="1.1299999999999999"/>
    <n v="6.34"/>
    <n v="1.19"/>
    <n v="1"/>
  </r>
  <r>
    <x v="27"/>
    <x v="3"/>
    <s v="Treated"/>
    <s v="Rape/sexual assault"/>
    <n v="54584"/>
    <n v="18517"/>
    <n v="90651"/>
    <n v="18402"/>
    <n v="0"/>
    <n v="6.1"/>
    <n v="3.24"/>
    <n v="11.11"/>
    <n v="1.92"/>
    <n v="0"/>
  </r>
  <r>
    <x v="0"/>
    <x v="4"/>
    <s v="Treated"/>
    <s v="Rape/sexual assault"/>
    <n v="3379"/>
    <n v="0"/>
    <n v="9609"/>
    <n v="3179"/>
    <n v="1"/>
    <n v="1.1000000000000001"/>
    <n v="0.17"/>
    <n v="6.27"/>
    <n v="0.98"/>
    <n v="1"/>
  </r>
  <r>
    <x v="1"/>
    <x v="4"/>
    <s v="Treated"/>
    <s v="Rape/sexual assault"/>
    <n v="1152"/>
    <n v="0"/>
    <n v="4933"/>
    <n v="1929"/>
    <n v="1"/>
    <n v="0.3"/>
    <n v="0.01"/>
    <n v="6.25"/>
    <n v="0.42"/>
    <n v="2"/>
  </r>
  <r>
    <x v="2"/>
    <x v="4"/>
    <s v="Treated"/>
    <s v="Rape/sexual assault"/>
    <n v="1622"/>
    <n v="0"/>
    <n v="5780"/>
    <n v="2122"/>
    <n v="1"/>
    <n v="0.2"/>
    <n v="0.02"/>
    <n v="2.78"/>
    <n v="0.28999999999999998"/>
    <n v="2"/>
  </r>
  <r>
    <x v="3"/>
    <x v="4"/>
    <s v="Treated"/>
    <s v="Rape/sexual assault"/>
    <n v="0"/>
    <m/>
    <m/>
    <m/>
    <n v="2"/>
    <n v="0"/>
    <m/>
    <m/>
    <m/>
    <n v="2"/>
  </r>
  <r>
    <x v="4"/>
    <x v="4"/>
    <s v="Treated"/>
    <s v="Rape/sexual assault"/>
    <n v="0"/>
    <m/>
    <m/>
    <m/>
    <n v="2"/>
    <n v="0"/>
    <m/>
    <m/>
    <m/>
    <n v="2"/>
  </r>
  <r>
    <x v="5"/>
    <x v="4"/>
    <s v="Treated"/>
    <s v="Rape/sexual assault"/>
    <n v="0"/>
    <m/>
    <m/>
    <m/>
    <n v="2"/>
    <n v="0"/>
    <m/>
    <m/>
    <m/>
    <n v="2"/>
  </r>
  <r>
    <x v="6"/>
    <x v="4"/>
    <s v="Treated"/>
    <s v="Rape/sexual assault"/>
    <n v="0"/>
    <m/>
    <m/>
    <m/>
    <n v="2"/>
    <n v="0"/>
    <m/>
    <m/>
    <m/>
    <n v="2"/>
  </r>
  <r>
    <x v="7"/>
    <x v="4"/>
    <s v="Treated"/>
    <s v="Rape/sexual assault"/>
    <n v="4061"/>
    <n v="0"/>
    <n v="11021"/>
    <n v="3551"/>
    <n v="1"/>
    <n v="1.4"/>
    <n v="0.25"/>
    <n v="6.94"/>
    <n v="1.1499999999999999"/>
    <n v="1"/>
  </r>
  <r>
    <x v="8"/>
    <x v="4"/>
    <s v="Treated"/>
    <s v="Rape/sexual assault"/>
    <n v="7528"/>
    <n v="0"/>
    <n v="19098"/>
    <n v="5903"/>
    <n v="1"/>
    <n v="2.2000000000000002"/>
    <n v="0.47"/>
    <n v="9.3699999999999992"/>
    <n v="1.67"/>
    <n v="1"/>
  </r>
  <r>
    <x v="9"/>
    <x v="4"/>
    <s v="Treated"/>
    <s v="Rape/sexual assault"/>
    <n v="3263"/>
    <n v="0"/>
    <n v="9441"/>
    <n v="3152"/>
    <n v="1"/>
    <n v="1.3"/>
    <n v="0.21"/>
    <n v="8.17"/>
    <n v="1.27"/>
    <n v="1"/>
  </r>
  <r>
    <x v="10"/>
    <x v="4"/>
    <s v="Treated"/>
    <s v="Rape/sexual assault"/>
    <n v="0"/>
    <m/>
    <m/>
    <m/>
    <n v="2"/>
    <n v="0"/>
    <m/>
    <m/>
    <m/>
    <n v="2"/>
  </r>
  <r>
    <x v="11"/>
    <x v="4"/>
    <s v="Treated"/>
    <s v="Rape/sexual assault"/>
    <n v="0"/>
    <m/>
    <m/>
    <m/>
    <n v="2"/>
    <n v="0"/>
    <m/>
    <m/>
    <m/>
    <n v="2"/>
  </r>
  <r>
    <x v="12"/>
    <x v="4"/>
    <s v="Treated"/>
    <s v="Rape/sexual assault"/>
    <n v="2892"/>
    <n v="0"/>
    <n v="10822"/>
    <n v="4046"/>
    <n v="1"/>
    <n v="0.8"/>
    <n v="0.05"/>
    <n v="11.45"/>
    <n v="1.1499999999999999"/>
    <n v="1"/>
  </r>
  <r>
    <x v="13"/>
    <x v="4"/>
    <s v="Treated"/>
    <s v="Rape/sexual assault"/>
    <n v="0"/>
    <m/>
    <m/>
    <m/>
    <n v="2"/>
    <n v="0"/>
    <m/>
    <m/>
    <m/>
    <n v="2"/>
  </r>
  <r>
    <x v="14"/>
    <x v="4"/>
    <s v="Treated"/>
    <s v="Rape/sexual assault"/>
    <n v="0"/>
    <m/>
    <m/>
    <m/>
    <n v="2"/>
    <n v="0"/>
    <m/>
    <m/>
    <m/>
    <n v="2"/>
  </r>
  <r>
    <x v="15"/>
    <x v="4"/>
    <s v="Treated"/>
    <s v="Rape/sexual assault"/>
    <n v="0"/>
    <m/>
    <m/>
    <m/>
    <n v="2"/>
    <n v="0"/>
    <m/>
    <m/>
    <m/>
    <n v="2"/>
  </r>
  <r>
    <x v="16"/>
    <x v="4"/>
    <s v="Treated"/>
    <s v="Rape/sexual assault"/>
    <n v="2624"/>
    <n v="0"/>
    <n v="8603"/>
    <n v="3050"/>
    <n v="1"/>
    <n v="1"/>
    <n v="0.11"/>
    <n v="9.18"/>
    <n v="1.18"/>
    <n v="1"/>
  </r>
  <r>
    <x v="17"/>
    <x v="4"/>
    <s v="Treated"/>
    <s v="Rape/sexual assault"/>
    <n v="0"/>
    <m/>
    <m/>
    <m/>
    <n v="2"/>
    <n v="0"/>
    <m/>
    <m/>
    <m/>
    <n v="2"/>
  </r>
  <r>
    <x v="18"/>
    <x v="4"/>
    <s v="Treated"/>
    <s v="Rape/sexual assault"/>
    <n v="2326"/>
    <n v="0"/>
    <n v="7107"/>
    <n v="2440"/>
    <n v="1"/>
    <n v="0.7"/>
    <n v="0.09"/>
    <n v="4.9000000000000004"/>
    <n v="0.69"/>
    <n v="1"/>
  </r>
  <r>
    <x v="19"/>
    <x v="4"/>
    <s v="Treated"/>
    <s v="Rape/sexual assault"/>
    <n v="4605"/>
    <n v="0"/>
    <n v="12389"/>
    <n v="3971"/>
    <n v="1"/>
    <n v="1"/>
    <n v="0.18"/>
    <n v="5"/>
    <n v="0.82"/>
    <n v="1"/>
  </r>
  <r>
    <x v="20"/>
    <x v="4"/>
    <s v="Treated"/>
    <s v="Rape/sexual assault"/>
    <n v="2115"/>
    <n v="0"/>
    <n v="6819"/>
    <n v="2400"/>
    <n v="1"/>
    <n v="0.6"/>
    <n v="0.06"/>
    <n v="5.04"/>
    <n v="0.65"/>
    <n v="1"/>
  </r>
  <r>
    <x v="21"/>
    <x v="4"/>
    <s v="Treated"/>
    <s v="Rape/sexual assault"/>
    <n v="2373"/>
    <n v="0"/>
    <n v="7985"/>
    <n v="2863"/>
    <n v="1"/>
    <n v="0.4"/>
    <n v="0.04"/>
    <n v="4.09"/>
    <n v="0.48"/>
    <n v="2"/>
  </r>
  <r>
    <x v="22"/>
    <x v="4"/>
    <s v="Treated"/>
    <s v="Rape/sexual assault"/>
    <n v="3137"/>
    <n v="0"/>
    <n v="8338"/>
    <n v="2653"/>
    <n v="1"/>
    <n v="0.8"/>
    <n v="0.16"/>
    <n v="4.0199999999999996"/>
    <n v="0.67"/>
    <n v="1"/>
  </r>
  <r>
    <x v="23"/>
    <x v="4"/>
    <s v="Treated"/>
    <s v="Rape/sexual assault"/>
    <n v="0"/>
    <m/>
    <m/>
    <m/>
    <n v="2"/>
    <n v="0"/>
    <m/>
    <m/>
    <m/>
    <n v="2"/>
  </r>
  <r>
    <x v="24"/>
    <x v="4"/>
    <s v="Treated"/>
    <s v="Rape/sexual assault"/>
    <n v="0"/>
    <m/>
    <m/>
    <m/>
    <n v="2"/>
    <n v="0"/>
    <m/>
    <m/>
    <m/>
    <n v="2"/>
  </r>
  <r>
    <x v="25"/>
    <x v="4"/>
    <s v="Treated"/>
    <s v="Rape/sexual assault"/>
    <n v="0"/>
    <m/>
    <m/>
    <m/>
    <n v="2"/>
    <n v="0"/>
    <m/>
    <m/>
    <m/>
    <n v="2"/>
  </r>
  <r>
    <x v="26"/>
    <x v="4"/>
    <s v="Treated"/>
    <s v="Rape/sexual assault"/>
    <n v="2087"/>
    <n v="0"/>
    <n v="7118"/>
    <n v="2567"/>
    <n v="1"/>
    <n v="0.3"/>
    <n v="0.03"/>
    <n v="3.34"/>
    <n v="0.38"/>
    <n v="2"/>
  </r>
  <r>
    <x v="27"/>
    <x v="4"/>
    <s v="Treated"/>
    <s v="Rape/sexual assault"/>
    <n v="2144"/>
    <n v="0"/>
    <n v="8151"/>
    <n v="3065"/>
    <n v="1"/>
    <n v="0.2"/>
    <n v="0.01"/>
    <n v="3.78"/>
    <n v="0.34"/>
    <n v="2"/>
  </r>
  <r>
    <x v="0"/>
    <x v="5"/>
    <s v="Treated"/>
    <s v="Rape/sexual assault"/>
    <n v="0"/>
    <m/>
    <m/>
    <m/>
    <n v="2"/>
    <n v="0"/>
    <m/>
    <m/>
    <m/>
    <n v="2"/>
  </r>
  <r>
    <x v="1"/>
    <x v="5"/>
    <s v="Treated"/>
    <s v="Rape/sexual assault"/>
    <n v="1247"/>
    <n v="0"/>
    <n v="5188"/>
    <n v="2011"/>
    <n v="1"/>
    <n v="0.3"/>
    <n v="0.01"/>
    <n v="6.01"/>
    <n v="0.44"/>
    <n v="2"/>
  </r>
  <r>
    <x v="2"/>
    <x v="5"/>
    <s v="Treated"/>
    <s v="Rape/sexual assault"/>
    <n v="1512"/>
    <n v="0"/>
    <n v="5517"/>
    <n v="2043"/>
    <n v="1"/>
    <n v="0.2"/>
    <n v="0.01"/>
    <n v="2.82"/>
    <n v="0.28000000000000003"/>
    <n v="2"/>
  </r>
  <r>
    <x v="3"/>
    <x v="5"/>
    <s v="Treated"/>
    <s v="Rape/sexual assault"/>
    <n v="1241"/>
    <n v="0"/>
    <n v="5169"/>
    <n v="2004"/>
    <n v="1"/>
    <n v="0.3"/>
    <n v="0.01"/>
    <n v="6.96"/>
    <n v="0.51"/>
    <n v="2"/>
  </r>
  <r>
    <x v="4"/>
    <x v="5"/>
    <s v="Treated"/>
    <s v="Rape/sexual assault"/>
    <n v="0"/>
    <m/>
    <m/>
    <m/>
    <n v="2"/>
    <n v="0"/>
    <m/>
    <m/>
    <m/>
    <n v="2"/>
  </r>
  <r>
    <x v="5"/>
    <x v="5"/>
    <s v="Treated"/>
    <s v="Rape/sexual assault"/>
    <n v="0"/>
    <m/>
    <m/>
    <m/>
    <n v="2"/>
    <n v="0"/>
    <m/>
    <m/>
    <m/>
    <n v="2"/>
  </r>
  <r>
    <x v="6"/>
    <x v="5"/>
    <s v="Treated"/>
    <s v="Rape/sexual assault"/>
    <n v="0"/>
    <m/>
    <m/>
    <m/>
    <n v="2"/>
    <n v="0"/>
    <m/>
    <m/>
    <m/>
    <n v="2"/>
  </r>
  <r>
    <x v="7"/>
    <x v="5"/>
    <s v="Treated"/>
    <s v="Rape/sexual assault"/>
    <n v="0"/>
    <m/>
    <m/>
    <m/>
    <n v="2"/>
    <n v="0"/>
    <m/>
    <m/>
    <m/>
    <n v="2"/>
  </r>
  <r>
    <x v="8"/>
    <x v="5"/>
    <s v="Treated"/>
    <s v="Rape/sexual assault"/>
    <n v="38218"/>
    <n v="9699"/>
    <n v="66737"/>
    <n v="14551"/>
    <n v="1"/>
    <n v="11"/>
    <n v="5.46"/>
    <n v="20.98"/>
    <n v="3.81"/>
    <n v="1"/>
  </r>
  <r>
    <x v="9"/>
    <x v="5"/>
    <s v="Treated"/>
    <s v="Rape/sexual assault"/>
    <n v="0"/>
    <m/>
    <m/>
    <m/>
    <n v="2"/>
    <n v="0"/>
    <m/>
    <m/>
    <m/>
    <n v="2"/>
  </r>
  <r>
    <x v="10"/>
    <x v="5"/>
    <s v="Treated"/>
    <s v="Rape/sexual assault"/>
    <n v="0"/>
    <m/>
    <m/>
    <m/>
    <n v="2"/>
    <n v="0"/>
    <m/>
    <m/>
    <m/>
    <n v="2"/>
  </r>
  <r>
    <x v="11"/>
    <x v="5"/>
    <s v="Treated"/>
    <s v="Rape/sexual assault"/>
    <n v="0"/>
    <m/>
    <m/>
    <m/>
    <n v="2"/>
    <n v="0"/>
    <m/>
    <m/>
    <m/>
    <n v="2"/>
  </r>
  <r>
    <x v="12"/>
    <x v="5"/>
    <s v="Treated"/>
    <s v="Rape/sexual assault"/>
    <n v="0"/>
    <m/>
    <m/>
    <m/>
    <n v="2"/>
    <n v="0"/>
    <m/>
    <m/>
    <m/>
    <n v="2"/>
  </r>
  <r>
    <x v="13"/>
    <x v="5"/>
    <s v="Treated"/>
    <s v="Rape/sexual assault"/>
    <n v="8042"/>
    <n v="828"/>
    <n v="15256"/>
    <n v="3681"/>
    <n v="1"/>
    <n v="3.2"/>
    <n v="1.41"/>
    <n v="7.29"/>
    <n v="1.36"/>
    <n v="1"/>
  </r>
  <r>
    <x v="14"/>
    <x v="5"/>
    <s v="Treated"/>
    <s v="Rape/sexual assault"/>
    <n v="0"/>
    <m/>
    <m/>
    <m/>
    <n v="2"/>
    <n v="0"/>
    <m/>
    <m/>
    <m/>
    <n v="2"/>
  </r>
  <r>
    <x v="15"/>
    <x v="5"/>
    <s v="Treated"/>
    <s v="Rape/sexual assault"/>
    <n v="0"/>
    <m/>
    <m/>
    <m/>
    <n v="2"/>
    <n v="0"/>
    <m/>
    <m/>
    <m/>
    <n v="2"/>
  </r>
  <r>
    <x v="16"/>
    <x v="5"/>
    <s v="Treated"/>
    <s v="Rape/sexual assault"/>
    <n v="0"/>
    <m/>
    <m/>
    <m/>
    <n v="2"/>
    <n v="0"/>
    <m/>
    <m/>
    <m/>
    <n v="2"/>
  </r>
  <r>
    <x v="17"/>
    <x v="5"/>
    <s v="Treated"/>
    <s v="Rape/sexual assault"/>
    <n v="0"/>
    <m/>
    <m/>
    <m/>
    <n v="2"/>
    <n v="0"/>
    <m/>
    <m/>
    <m/>
    <n v="2"/>
  </r>
  <r>
    <x v="18"/>
    <x v="5"/>
    <s v="Treated"/>
    <s v="Rape/sexual assault"/>
    <n v="0"/>
    <m/>
    <m/>
    <m/>
    <n v="2"/>
    <n v="0"/>
    <m/>
    <m/>
    <m/>
    <n v="2"/>
  </r>
  <r>
    <x v="19"/>
    <x v="5"/>
    <s v="Treated"/>
    <s v="Rape/sexual assault"/>
    <n v="0"/>
    <m/>
    <m/>
    <m/>
    <n v="2"/>
    <n v="0"/>
    <m/>
    <m/>
    <m/>
    <n v="2"/>
  </r>
  <r>
    <x v="20"/>
    <x v="5"/>
    <s v="Treated"/>
    <s v="Rape/sexual assault"/>
    <n v="0"/>
    <m/>
    <m/>
    <m/>
    <n v="2"/>
    <n v="0"/>
    <m/>
    <m/>
    <m/>
    <n v="2"/>
  </r>
  <r>
    <x v="21"/>
    <x v="5"/>
    <s v="Treated"/>
    <s v="Rape/sexual assault"/>
    <n v="0"/>
    <m/>
    <m/>
    <m/>
    <n v="2"/>
    <n v="0"/>
    <m/>
    <m/>
    <m/>
    <n v="2"/>
  </r>
  <r>
    <x v="22"/>
    <x v="5"/>
    <s v="Treated"/>
    <s v="Rape/sexual assault"/>
    <n v="0"/>
    <m/>
    <m/>
    <m/>
    <n v="2"/>
    <n v="0"/>
    <m/>
    <m/>
    <m/>
    <n v="2"/>
  </r>
  <r>
    <x v="23"/>
    <x v="5"/>
    <s v="Treated"/>
    <s v="Rape/sexual assault"/>
    <n v="0"/>
    <m/>
    <m/>
    <m/>
    <n v="2"/>
    <n v="0"/>
    <m/>
    <m/>
    <m/>
    <n v="2"/>
  </r>
  <r>
    <x v="24"/>
    <x v="5"/>
    <s v="Treated"/>
    <s v="Rape/sexual assault"/>
    <n v="2237"/>
    <n v="0"/>
    <n v="6969"/>
    <n v="2414"/>
    <n v="1"/>
    <n v="0.5"/>
    <n v="0.06"/>
    <n v="4.0599999999999996"/>
    <n v="0.55000000000000004"/>
    <n v="1"/>
  </r>
  <r>
    <x v="25"/>
    <x v="5"/>
    <s v="Treated"/>
    <s v="Rape/sexual assault"/>
    <n v="0"/>
    <m/>
    <m/>
    <m/>
    <n v="2"/>
    <n v="0"/>
    <m/>
    <m/>
    <m/>
    <n v="2"/>
  </r>
  <r>
    <x v="26"/>
    <x v="5"/>
    <s v="Treated"/>
    <s v="Rape/sexual assault"/>
    <n v="0"/>
    <m/>
    <m/>
    <m/>
    <n v="2"/>
    <n v="0"/>
    <m/>
    <m/>
    <m/>
    <n v="2"/>
  </r>
  <r>
    <x v="27"/>
    <x v="5"/>
    <s v="Treated"/>
    <s v="Rape/sexual assault"/>
    <n v="0"/>
    <m/>
    <m/>
    <m/>
    <n v="2"/>
    <n v="0"/>
    <m/>
    <m/>
    <m/>
    <n v="2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Treated"/>
    <s v="Rape/sexual assault"/>
    <n v="13481"/>
    <n v="0"/>
    <n v="27202"/>
    <n v="7001"/>
    <n v="1"/>
    <n v="4.2"/>
    <n v="1.58"/>
    <n v="10.77"/>
    <n v="2.08"/>
    <n v="1"/>
  </r>
  <r>
    <x v="1"/>
    <x v="0"/>
    <s v="Treated"/>
    <s v="Rape/sexual assault"/>
    <n v="14530"/>
    <n v="0"/>
    <n v="29625"/>
    <n v="7702"/>
    <n v="1"/>
    <n v="3.2"/>
    <n v="1.1499999999999999"/>
    <n v="8.41"/>
    <n v="1.61"/>
    <n v="1"/>
  </r>
  <r>
    <x v="2"/>
    <x v="0"/>
    <s v="Treated"/>
    <s v="Rape/sexual assault"/>
    <n v="18711"/>
    <n v="2124"/>
    <n v="35298"/>
    <n v="8463"/>
    <n v="1"/>
    <n v="2.5"/>
    <n v="1.08"/>
    <n v="5.9"/>
    <n v="1.1100000000000001"/>
    <n v="1"/>
  </r>
  <r>
    <x v="3"/>
    <x v="0"/>
    <s v="Treated"/>
    <s v="Rape/sexual assault"/>
    <n v="12171"/>
    <n v="0"/>
    <n v="25589"/>
    <n v="6846"/>
    <n v="1"/>
    <n v="3.1"/>
    <n v="1.05"/>
    <n v="8.75"/>
    <n v="1.68"/>
    <n v="1"/>
  </r>
  <r>
    <x v="4"/>
    <x v="0"/>
    <s v="Treated"/>
    <s v="Rape/sexual assault"/>
    <n v="5597"/>
    <n v="0"/>
    <n v="14084"/>
    <n v="4330"/>
    <n v="1"/>
    <n v="1.9"/>
    <n v="0.42"/>
    <n v="7.99"/>
    <n v="1.42"/>
    <n v="1"/>
  </r>
  <r>
    <x v="5"/>
    <x v="0"/>
    <s v="Treated"/>
    <s v="Rape/sexual assault"/>
    <n v="53578"/>
    <n v="16429"/>
    <n v="90727"/>
    <n v="18954"/>
    <n v="0"/>
    <n v="12.4"/>
    <n v="6.58"/>
    <n v="22.16"/>
    <n v="3.87"/>
    <n v="0"/>
  </r>
  <r>
    <x v="6"/>
    <x v="0"/>
    <s v="Treated"/>
    <s v="Rape/sexual assault"/>
    <n v="3097"/>
    <n v="0"/>
    <n v="9928"/>
    <n v="3485"/>
    <n v="1"/>
    <n v="1.1000000000000001"/>
    <n v="0.12"/>
    <n v="9.0399999999999991"/>
    <n v="1.21"/>
    <n v="1"/>
  </r>
  <r>
    <x v="7"/>
    <x v="0"/>
    <s v="Treated"/>
    <s v="Rape/sexual assault"/>
    <n v="15190"/>
    <n v="0"/>
    <n v="30783"/>
    <n v="7956"/>
    <n v="1"/>
    <n v="5.0999999999999996"/>
    <n v="1.92"/>
    <n v="12.69"/>
    <n v="2.46"/>
    <n v="1"/>
  </r>
  <r>
    <x v="8"/>
    <x v="0"/>
    <s v="Treated"/>
    <s v="Rape/sexual assault"/>
    <n v="6975"/>
    <n v="0"/>
    <n v="18079"/>
    <n v="5665"/>
    <n v="1"/>
    <n v="2"/>
    <n v="0.42"/>
    <n v="9.17"/>
    <n v="1.6"/>
    <n v="1"/>
  </r>
  <r>
    <x v="9"/>
    <x v="0"/>
    <s v="Treated"/>
    <s v="Rape/sexual assault"/>
    <n v="1463"/>
    <n v="0"/>
    <n v="5431"/>
    <n v="2024"/>
    <n v="1"/>
    <n v="0.6"/>
    <n v="0.04"/>
    <n v="8.26"/>
    <n v="0.82"/>
    <n v="1"/>
  </r>
  <r>
    <x v="10"/>
    <x v="0"/>
    <s v="Treated"/>
    <s v="Rape/sexual assault"/>
    <n v="85482"/>
    <n v="37817"/>
    <n v="133146"/>
    <n v="24319"/>
    <n v="1"/>
    <n v="31.8"/>
    <n v="20.64"/>
    <n v="45.59"/>
    <n v="6.48"/>
    <n v="1"/>
  </r>
  <r>
    <x v="11"/>
    <x v="0"/>
    <s v="Treated"/>
    <s v="Rape/sexual assault"/>
    <n v="8703"/>
    <n v="0"/>
    <n v="21744"/>
    <n v="6653"/>
    <n v="1"/>
    <n v="2.8"/>
    <n v="0.66"/>
    <n v="11.48"/>
    <n v="2.1"/>
    <n v="1"/>
  </r>
  <r>
    <x v="12"/>
    <x v="0"/>
    <s v="Treated"/>
    <s v="Rape/sexual assault"/>
    <n v="7573"/>
    <n v="0"/>
    <n v="20840"/>
    <n v="6769"/>
    <n v="1"/>
    <n v="2.2000000000000002"/>
    <n v="0.38"/>
    <n v="11.33"/>
    <n v="1.89"/>
    <n v="1"/>
  </r>
  <r>
    <x v="13"/>
    <x v="0"/>
    <s v="Treated"/>
    <s v="Rape/sexual assault"/>
    <n v="13183"/>
    <n v="2920"/>
    <n v="23447"/>
    <n v="5236"/>
    <n v="1"/>
    <n v="5.3"/>
    <n v="2.62"/>
    <n v="10.46"/>
    <n v="1.88"/>
    <n v="1"/>
  </r>
  <r>
    <x v="14"/>
    <x v="0"/>
    <s v="Treated"/>
    <s v="Rape/sexual assault"/>
    <n v="23160"/>
    <n v="2458"/>
    <n v="43861"/>
    <n v="10562"/>
    <n v="1"/>
    <n v="5"/>
    <n v="2.11"/>
    <n v="11.35"/>
    <n v="2.16"/>
    <n v="1"/>
  </r>
  <r>
    <x v="15"/>
    <x v="0"/>
    <s v="Treated"/>
    <s v="Rape/sexual assault"/>
    <n v="27904"/>
    <n v="4416"/>
    <n v="51392"/>
    <n v="11984"/>
    <n v="1"/>
    <n v="13.4"/>
    <n v="6.16"/>
    <n v="26.82"/>
    <n v="5.0999999999999996"/>
    <n v="1"/>
  </r>
  <r>
    <x v="16"/>
    <x v="0"/>
    <s v="Treated"/>
    <s v="Rape/sexual assault"/>
    <n v="30256"/>
    <n v="7154"/>
    <n v="53358"/>
    <n v="11787"/>
    <n v="1"/>
    <n v="11.8"/>
    <n v="5.79"/>
    <n v="22.64"/>
    <n v="4.1500000000000004"/>
    <n v="1"/>
  </r>
  <r>
    <x v="17"/>
    <x v="0"/>
    <s v="Treated"/>
    <s v="Rape/sexual assault"/>
    <n v="64150"/>
    <n v="26842"/>
    <n v="101458"/>
    <n v="19035"/>
    <n v="1"/>
    <n v="19.7"/>
    <n v="11.93"/>
    <n v="30.81"/>
    <n v="4.8099999999999996"/>
    <n v="1"/>
  </r>
  <r>
    <x v="18"/>
    <x v="0"/>
    <s v="Treated"/>
    <s v="Rape/sexual assault"/>
    <n v="3976"/>
    <n v="0"/>
    <n v="10498"/>
    <n v="3327"/>
    <n v="1"/>
    <n v="1.1000000000000001"/>
    <n v="0.23"/>
    <n v="5.51"/>
    <n v="0.93"/>
    <n v="1"/>
  </r>
  <r>
    <x v="19"/>
    <x v="0"/>
    <s v="Treated"/>
    <s v="Rape/sexual assault"/>
    <n v="38463"/>
    <n v="12289"/>
    <n v="64637"/>
    <n v="13354"/>
    <n v="1"/>
    <n v="8.1"/>
    <n v="4.26"/>
    <n v="14.76"/>
    <n v="2.57"/>
    <n v="1"/>
  </r>
  <r>
    <x v="20"/>
    <x v="0"/>
    <s v="Treated"/>
    <s v="Rape/sexual assault"/>
    <n v="17087"/>
    <n v="1318"/>
    <n v="32857"/>
    <n v="8046"/>
    <n v="1"/>
    <n v="4.7"/>
    <n v="1.93"/>
    <n v="10.82"/>
    <n v="2.06"/>
    <n v="1"/>
  </r>
  <r>
    <x v="21"/>
    <x v="0"/>
    <s v="Treated"/>
    <s v="Rape/sexual assault"/>
    <n v="21169"/>
    <n v="1859"/>
    <n v="40479"/>
    <n v="9852"/>
    <n v="1"/>
    <n v="3.6"/>
    <n v="1.48"/>
    <n v="8.39"/>
    <n v="1.59"/>
    <n v="1"/>
  </r>
  <r>
    <x v="22"/>
    <x v="0"/>
    <s v="Treated"/>
    <s v="Rape/sexual assault"/>
    <n v="22172"/>
    <n v="5374"/>
    <n v="38969"/>
    <n v="8570"/>
    <n v="1"/>
    <n v="5.7"/>
    <n v="2.78"/>
    <n v="11.21"/>
    <n v="2.02"/>
    <n v="1"/>
  </r>
  <r>
    <x v="23"/>
    <x v="0"/>
    <s v="Treated"/>
    <s v="Rape/sexual assault"/>
    <n v="17206"/>
    <n v="0"/>
    <n v="34628"/>
    <n v="8889"/>
    <n v="1"/>
    <n v="3.1"/>
    <n v="1.1599999999999999"/>
    <n v="8.0500000000000007"/>
    <n v="1.54"/>
    <n v="1"/>
  </r>
  <r>
    <x v="24"/>
    <x v="0"/>
    <s v="Treated"/>
    <s v="Rape/sexual assault"/>
    <n v="34350"/>
    <n v="11541"/>
    <n v="57158"/>
    <n v="11637"/>
    <n v="1"/>
    <n v="7.9"/>
    <n v="4.2300000000000004"/>
    <n v="14.14"/>
    <n v="2.4300000000000002"/>
    <n v="1"/>
  </r>
  <r>
    <x v="25"/>
    <x v="0"/>
    <s v="Treated"/>
    <s v="Rape/sexual assault"/>
    <n v="21299"/>
    <n v="5023"/>
    <n v="37576"/>
    <n v="8305"/>
    <n v="1"/>
    <n v="3.8"/>
    <n v="1.81"/>
    <n v="7.73"/>
    <n v="1.41"/>
    <n v="1"/>
  </r>
  <r>
    <x v="26"/>
    <x v="0"/>
    <s v="Treated"/>
    <s v="Rape/sexual assault"/>
    <n v="19033"/>
    <n v="2372"/>
    <n v="35695"/>
    <n v="8501"/>
    <n v="1"/>
    <n v="2.8"/>
    <n v="1.2"/>
    <n v="6.5"/>
    <n v="1.22"/>
    <n v="1"/>
  </r>
  <r>
    <x v="27"/>
    <x v="0"/>
    <s v="Treated"/>
    <s v="Rape/sexual assault"/>
    <n v="77558"/>
    <n v="33105"/>
    <n v="122011"/>
    <n v="22680"/>
    <n v="1"/>
    <n v="8.6"/>
    <n v="5.0599999999999996"/>
    <n v="14.36"/>
    <n v="2.31"/>
    <n v="1"/>
  </r>
  <r>
    <x v="0"/>
    <x v="1"/>
    <s v="Treated"/>
    <s v="Rape/sexual assault"/>
    <n v="0"/>
    <m/>
    <m/>
    <m/>
    <n v="2"/>
    <n v="0"/>
    <m/>
    <m/>
    <m/>
    <n v="2"/>
  </r>
  <r>
    <x v="1"/>
    <x v="1"/>
    <s v="Treated"/>
    <s v="Rape/sexual assault"/>
    <n v="0"/>
    <m/>
    <m/>
    <m/>
    <n v="2"/>
    <n v="0"/>
    <m/>
    <m/>
    <m/>
    <n v="2"/>
  </r>
  <r>
    <x v="2"/>
    <x v="1"/>
    <s v="Treated"/>
    <s v="Rape/sexual assault"/>
    <n v="0"/>
    <m/>
    <m/>
    <m/>
    <n v="2"/>
    <n v="0"/>
    <m/>
    <m/>
    <m/>
    <n v="2"/>
  </r>
  <r>
    <x v="3"/>
    <x v="1"/>
    <s v="Treated"/>
    <s v="Rape/sexual assault"/>
    <n v="0"/>
    <m/>
    <m/>
    <m/>
    <n v="2"/>
    <n v="0"/>
    <m/>
    <m/>
    <m/>
    <n v="2"/>
  </r>
  <r>
    <x v="4"/>
    <x v="1"/>
    <s v="Treated"/>
    <s v="Rape/sexual assault"/>
    <n v="0"/>
    <m/>
    <m/>
    <m/>
    <n v="2"/>
    <n v="0"/>
    <m/>
    <m/>
    <m/>
    <n v="2"/>
  </r>
  <r>
    <x v="5"/>
    <x v="1"/>
    <s v="Treated"/>
    <s v="Rape/sexual assault"/>
    <n v="0"/>
    <m/>
    <m/>
    <m/>
    <n v="2"/>
    <n v="0"/>
    <m/>
    <m/>
    <m/>
    <n v="2"/>
  </r>
  <r>
    <x v="6"/>
    <x v="1"/>
    <s v="Treated"/>
    <s v="Rape/sexual assault"/>
    <n v="0"/>
    <m/>
    <m/>
    <m/>
    <n v="2"/>
    <n v="0"/>
    <m/>
    <m/>
    <m/>
    <n v="2"/>
  </r>
  <r>
    <x v="7"/>
    <x v="1"/>
    <s v="Treated"/>
    <s v="Rape/sexual assault"/>
    <n v="0"/>
    <m/>
    <m/>
    <m/>
    <n v="2"/>
    <n v="0"/>
    <m/>
    <m/>
    <m/>
    <n v="2"/>
  </r>
  <r>
    <x v="8"/>
    <x v="1"/>
    <s v="Treated"/>
    <s v="Rape/sexual assault"/>
    <n v="0"/>
    <m/>
    <m/>
    <m/>
    <n v="2"/>
    <n v="0"/>
    <m/>
    <m/>
    <m/>
    <n v="2"/>
  </r>
  <r>
    <x v="9"/>
    <x v="1"/>
    <s v="Treated"/>
    <s v="Rape/sexual assault"/>
    <n v="0"/>
    <m/>
    <m/>
    <m/>
    <n v="2"/>
    <n v="0"/>
    <m/>
    <m/>
    <m/>
    <n v="2"/>
  </r>
  <r>
    <x v="10"/>
    <x v="1"/>
    <s v="Treated"/>
    <s v="Rape/sexual assault"/>
    <n v="0"/>
    <m/>
    <m/>
    <m/>
    <n v="2"/>
    <n v="0"/>
    <m/>
    <m/>
    <m/>
    <n v="2"/>
  </r>
  <r>
    <x v="11"/>
    <x v="1"/>
    <s v="Treated"/>
    <s v="Rape/sexual assault"/>
    <n v="0"/>
    <m/>
    <m/>
    <m/>
    <n v="2"/>
    <n v="0"/>
    <m/>
    <m/>
    <m/>
    <n v="2"/>
  </r>
  <r>
    <x v="12"/>
    <x v="1"/>
    <s v="Treated"/>
    <s v="Rape/sexual assault"/>
    <n v="5219"/>
    <n v="0"/>
    <n v="16075"/>
    <n v="5539"/>
    <n v="1"/>
    <n v="1.5"/>
    <n v="0.19"/>
    <n v="10.81"/>
    <n v="1.56"/>
    <n v="1"/>
  </r>
  <r>
    <x v="13"/>
    <x v="1"/>
    <s v="Treated"/>
    <s v="Rape/sexual assault"/>
    <n v="0"/>
    <m/>
    <m/>
    <m/>
    <n v="2"/>
    <n v="0"/>
    <m/>
    <m/>
    <m/>
    <n v="2"/>
  </r>
  <r>
    <x v="14"/>
    <x v="1"/>
    <s v="Treated"/>
    <s v="Rape/sexual assault"/>
    <n v="0"/>
    <m/>
    <m/>
    <m/>
    <n v="2"/>
    <n v="0"/>
    <m/>
    <m/>
    <m/>
    <n v="2"/>
  </r>
  <r>
    <x v="15"/>
    <x v="1"/>
    <s v="Treated"/>
    <s v="Rape/sexual assault"/>
    <n v="0"/>
    <m/>
    <m/>
    <m/>
    <n v="2"/>
    <n v="0"/>
    <m/>
    <m/>
    <m/>
    <n v="2"/>
  </r>
  <r>
    <x v="16"/>
    <x v="1"/>
    <s v="Treated"/>
    <s v="Rape/sexual assault"/>
    <n v="0"/>
    <m/>
    <m/>
    <m/>
    <n v="2"/>
    <n v="0"/>
    <m/>
    <m/>
    <m/>
    <n v="2"/>
  </r>
  <r>
    <x v="17"/>
    <x v="1"/>
    <s v="Treated"/>
    <s v="Rape/sexual assault"/>
    <n v="0"/>
    <m/>
    <m/>
    <m/>
    <n v="2"/>
    <n v="0"/>
    <m/>
    <m/>
    <m/>
    <n v="2"/>
  </r>
  <r>
    <x v="18"/>
    <x v="1"/>
    <s v="Treated"/>
    <s v="Rape/sexual assault"/>
    <n v="3849"/>
    <n v="0"/>
    <n v="10248"/>
    <n v="3265"/>
    <n v="1"/>
    <n v="1.1000000000000001"/>
    <n v="0.21"/>
    <n v="5.45"/>
    <n v="0.91"/>
    <n v="1"/>
  </r>
  <r>
    <x v="19"/>
    <x v="1"/>
    <s v="Treated"/>
    <s v="Rape/sexual assault"/>
    <n v="2184"/>
    <n v="0"/>
    <n v="7384"/>
    <n v="2653"/>
    <n v="1"/>
    <n v="0.5"/>
    <n v="0.04"/>
    <n v="4.72"/>
    <n v="0.55000000000000004"/>
    <n v="2"/>
  </r>
  <r>
    <x v="20"/>
    <x v="1"/>
    <s v="Treated"/>
    <s v="Rape/sexual assault"/>
    <n v="2364"/>
    <n v="0"/>
    <n v="7366"/>
    <n v="2552"/>
    <n v="1"/>
    <n v="0.6"/>
    <n v="0.08"/>
    <n v="5.0599999999999996"/>
    <n v="0.69"/>
    <n v="1"/>
  </r>
  <r>
    <x v="21"/>
    <x v="1"/>
    <s v="Treated"/>
    <s v="Rape/sexual assault"/>
    <n v="0"/>
    <m/>
    <m/>
    <m/>
    <n v="2"/>
    <n v="0"/>
    <m/>
    <m/>
    <m/>
    <n v="2"/>
  </r>
  <r>
    <x v="22"/>
    <x v="1"/>
    <s v="Treated"/>
    <s v="Rape/sexual assault"/>
    <n v="0"/>
    <m/>
    <m/>
    <m/>
    <n v="2"/>
    <n v="0"/>
    <m/>
    <m/>
    <m/>
    <n v="2"/>
  </r>
  <r>
    <x v="23"/>
    <x v="1"/>
    <s v="Treated"/>
    <s v="Rape/sexual assault"/>
    <n v="0"/>
    <m/>
    <m/>
    <m/>
    <n v="2"/>
    <n v="0"/>
    <m/>
    <m/>
    <m/>
    <n v="2"/>
  </r>
  <r>
    <x v="24"/>
    <x v="1"/>
    <s v="Treated"/>
    <s v="Rape/sexual assault"/>
    <n v="9015"/>
    <n v="0"/>
    <n v="19326"/>
    <n v="5261"/>
    <n v="1"/>
    <n v="2.1"/>
    <n v="0.67"/>
    <n v="6.15"/>
    <n v="1.17"/>
    <n v="1"/>
  </r>
  <r>
    <x v="25"/>
    <x v="1"/>
    <s v="Treated"/>
    <s v="Rape/sexual assault"/>
    <n v="0"/>
    <m/>
    <m/>
    <m/>
    <n v="2"/>
    <n v="0"/>
    <m/>
    <m/>
    <m/>
    <n v="2"/>
  </r>
  <r>
    <x v="26"/>
    <x v="1"/>
    <s v="Treated"/>
    <s v="Rape/sexual assault"/>
    <n v="2626"/>
    <n v="0"/>
    <n v="8305"/>
    <n v="2897"/>
    <n v="1"/>
    <n v="0.4"/>
    <n v="0.05"/>
    <n v="3.28"/>
    <n v="0.43"/>
    <n v="2"/>
  </r>
  <r>
    <x v="27"/>
    <x v="1"/>
    <s v="Treated"/>
    <s v="Rape/sexual assault"/>
    <n v="5461"/>
    <n v="0"/>
    <n v="15340"/>
    <n v="5041"/>
    <n v="1"/>
    <n v="0.6"/>
    <n v="0.1"/>
    <n v="3.59"/>
    <n v="0.56000000000000005"/>
    <n v="1"/>
  </r>
  <r>
    <x v="0"/>
    <x v="2"/>
    <s v="Treated"/>
    <s v="Rape/sexual assault"/>
    <n v="8851"/>
    <n v="0"/>
    <n v="19588"/>
    <n v="5478"/>
    <n v="1"/>
    <n v="2.8"/>
    <n v="0.85"/>
    <n v="8.66"/>
    <n v="1.65"/>
    <n v="1"/>
  </r>
  <r>
    <x v="1"/>
    <x v="2"/>
    <s v="Treated"/>
    <s v="Rape/sexual assault"/>
    <n v="9140"/>
    <n v="0"/>
    <n v="20748"/>
    <n v="5923"/>
    <n v="1"/>
    <n v="2"/>
    <n v="0.56999999999999995"/>
    <n v="6.71"/>
    <n v="1.26"/>
    <n v="1"/>
  </r>
  <r>
    <x v="2"/>
    <x v="2"/>
    <s v="Treated"/>
    <s v="Rape/sexual assault"/>
    <n v="16545"/>
    <n v="1129"/>
    <n v="31961"/>
    <n v="7865"/>
    <n v="1"/>
    <n v="2.2999999999999998"/>
    <n v="0.91"/>
    <n v="5.47"/>
    <n v="1.03"/>
    <n v="1"/>
  </r>
  <r>
    <x v="3"/>
    <x v="2"/>
    <s v="Treated"/>
    <s v="Rape/sexual assault"/>
    <n v="10699"/>
    <n v="0"/>
    <n v="23188"/>
    <n v="6372"/>
    <n v="1"/>
    <n v="2.7"/>
    <n v="0.86"/>
    <n v="8.2200000000000006"/>
    <n v="1.57"/>
    <n v="1"/>
  </r>
  <r>
    <x v="4"/>
    <x v="2"/>
    <s v="Treated"/>
    <s v="Rape/sexual assault"/>
    <n v="1463"/>
    <n v="0"/>
    <n v="5593"/>
    <n v="2107"/>
    <n v="1"/>
    <n v="0.5"/>
    <n v="0.03"/>
    <n v="7.64"/>
    <n v="0.7"/>
    <n v="2"/>
  </r>
  <r>
    <x v="5"/>
    <x v="2"/>
    <s v="Treated"/>
    <s v="Rape/sexual assault"/>
    <n v="11559"/>
    <n v="0"/>
    <n v="26603"/>
    <n v="7676"/>
    <n v="1"/>
    <n v="2.7"/>
    <n v="0.75"/>
    <n v="9.1199999999999992"/>
    <n v="1.72"/>
    <n v="1"/>
  </r>
  <r>
    <x v="6"/>
    <x v="2"/>
    <s v="Treated"/>
    <s v="Rape/sexual assault"/>
    <n v="27787"/>
    <n v="4052"/>
    <n v="51522"/>
    <n v="12110"/>
    <n v="1"/>
    <n v="9.8000000000000007"/>
    <n v="4.3899999999999997"/>
    <n v="20.350000000000001"/>
    <n v="3.86"/>
    <n v="1"/>
  </r>
  <r>
    <x v="7"/>
    <x v="2"/>
    <s v="Treated"/>
    <s v="Rape/sexual assault"/>
    <n v="16118"/>
    <n v="0"/>
    <n v="32307"/>
    <n v="8260"/>
    <n v="1"/>
    <n v="5.4"/>
    <n v="2.08"/>
    <n v="13.14"/>
    <n v="2.54"/>
    <n v="1"/>
  </r>
  <r>
    <x v="8"/>
    <x v="2"/>
    <s v="Treated"/>
    <s v="Rape/sexual assault"/>
    <n v="14526"/>
    <n v="0"/>
    <n v="31084"/>
    <n v="8448"/>
    <n v="1"/>
    <n v="4.2"/>
    <n v="1.37"/>
    <n v="12.07"/>
    <n v="2.34"/>
    <n v="1"/>
  </r>
  <r>
    <x v="9"/>
    <x v="2"/>
    <s v="Treated"/>
    <s v="Rape/sexual assault"/>
    <n v="0"/>
    <m/>
    <m/>
    <m/>
    <n v="2"/>
    <n v="0"/>
    <m/>
    <m/>
    <m/>
    <n v="2"/>
  </r>
  <r>
    <x v="10"/>
    <x v="2"/>
    <s v="Treated"/>
    <s v="Rape/sexual assault"/>
    <n v="12118"/>
    <n v="0"/>
    <n v="25503"/>
    <n v="6829"/>
    <n v="1"/>
    <n v="4.5"/>
    <n v="1.58"/>
    <n v="12.24"/>
    <n v="2.38"/>
    <n v="1"/>
  </r>
  <r>
    <x v="11"/>
    <x v="2"/>
    <s v="Treated"/>
    <s v="Rape/sexual assault"/>
    <n v="7098"/>
    <n v="0"/>
    <n v="18699"/>
    <n v="5919"/>
    <n v="1"/>
    <n v="2.2999999999999998"/>
    <n v="0.47"/>
    <n v="10.76"/>
    <n v="1.88"/>
    <n v="1"/>
  </r>
  <r>
    <x v="12"/>
    <x v="2"/>
    <s v="Treated"/>
    <s v="Rape/sexual assault"/>
    <n v="9294"/>
    <n v="0"/>
    <n v="24124"/>
    <n v="7567"/>
    <n v="1"/>
    <n v="2.7"/>
    <n v="0.55000000000000004"/>
    <n v="11.88"/>
    <n v="2.11"/>
    <n v="1"/>
  </r>
  <r>
    <x v="13"/>
    <x v="2"/>
    <s v="Treated"/>
    <s v="Rape/sexual assault"/>
    <n v="6069"/>
    <n v="157"/>
    <n v="11981"/>
    <n v="3016"/>
    <n v="1"/>
    <n v="2.4"/>
    <n v="0.98"/>
    <n v="5.98"/>
    <n v="1.1299999999999999"/>
    <n v="1"/>
  </r>
  <r>
    <x v="14"/>
    <x v="2"/>
    <s v="Treated"/>
    <s v="Rape/sexual assault"/>
    <n v="20898"/>
    <n v="1396"/>
    <n v="40401"/>
    <n v="9950"/>
    <n v="1"/>
    <n v="4.5"/>
    <n v="1.83"/>
    <n v="10.68"/>
    <n v="2.04"/>
    <n v="1"/>
  </r>
  <r>
    <x v="15"/>
    <x v="2"/>
    <s v="Treated"/>
    <s v="Rape/sexual assault"/>
    <n v="22043"/>
    <n v="1603"/>
    <n v="42484"/>
    <n v="10429"/>
    <n v="1"/>
    <n v="10.6"/>
    <n v="4.43"/>
    <n v="23.29"/>
    <n v="4.54"/>
    <n v="1"/>
  </r>
  <r>
    <x v="16"/>
    <x v="2"/>
    <s v="Treated"/>
    <s v="Rape/sexual assault"/>
    <n v="12587"/>
    <n v="0"/>
    <n v="26612"/>
    <n v="7156"/>
    <n v="1"/>
    <n v="4.9000000000000004"/>
    <n v="1.66"/>
    <n v="13.68"/>
    <n v="2.67"/>
    <n v="1"/>
  </r>
  <r>
    <x v="17"/>
    <x v="2"/>
    <s v="Treated"/>
    <s v="Rape/sexual assault"/>
    <n v="24892"/>
    <n v="4127"/>
    <n v="45656"/>
    <n v="10594"/>
    <n v="1"/>
    <n v="7.7"/>
    <n v="3.49"/>
    <n v="15.95"/>
    <n v="2.99"/>
    <n v="1"/>
  </r>
  <r>
    <x v="18"/>
    <x v="2"/>
    <s v="Treated"/>
    <s v="Rape/sexual assault"/>
    <n v="33944"/>
    <n v="9427"/>
    <n v="58461"/>
    <n v="12509"/>
    <n v="1"/>
    <n v="9.6999999999999993"/>
    <n v="5.04"/>
    <n v="17.88"/>
    <n v="3.16"/>
    <n v="1"/>
  </r>
  <r>
    <x v="19"/>
    <x v="2"/>
    <s v="Treated"/>
    <s v="Rape/sexual assault"/>
    <n v="31045"/>
    <n v="8009"/>
    <n v="54082"/>
    <n v="11754"/>
    <n v="1"/>
    <n v="6.5"/>
    <n v="3.22"/>
    <n v="12.73"/>
    <n v="2.2999999999999998"/>
    <n v="1"/>
  </r>
  <r>
    <x v="20"/>
    <x v="2"/>
    <s v="Treated"/>
    <s v="Rape/sexual assault"/>
    <n v="33416"/>
    <n v="9550"/>
    <n v="57283"/>
    <n v="12177"/>
    <n v="0"/>
    <n v="9.1"/>
    <n v="4.72"/>
    <n v="16.86"/>
    <n v="2.98"/>
    <n v="0"/>
  </r>
  <r>
    <x v="21"/>
    <x v="2"/>
    <s v="Treated"/>
    <s v="Rape/sexual assault"/>
    <n v="29953"/>
    <n v="6198"/>
    <n v="53707"/>
    <n v="12120"/>
    <n v="1"/>
    <n v="5.0999999999999996"/>
    <n v="2.38"/>
    <n v="10.46"/>
    <n v="1.92"/>
    <n v="1"/>
  </r>
  <r>
    <x v="22"/>
    <x v="2"/>
    <s v="Treated"/>
    <s v="Rape/sexual assault"/>
    <n v="10507"/>
    <n v="0"/>
    <n v="21101"/>
    <n v="5405"/>
    <n v="1"/>
    <n v="2.7"/>
    <n v="1.01"/>
    <n v="6.93"/>
    <n v="1.32"/>
    <n v="1"/>
  </r>
  <r>
    <x v="23"/>
    <x v="2"/>
    <s v="Treated"/>
    <s v="Rape/sexual assault"/>
    <n v="23452"/>
    <n v="2567"/>
    <n v="44337"/>
    <n v="10656"/>
    <n v="1"/>
    <n v="4.2"/>
    <n v="1.8"/>
    <n v="9.66"/>
    <n v="1.83"/>
    <n v="1"/>
  </r>
  <r>
    <x v="24"/>
    <x v="2"/>
    <s v="Treated"/>
    <s v="Rape/sexual assault"/>
    <n v="18776"/>
    <n v="2938"/>
    <n v="34614"/>
    <n v="8081"/>
    <n v="1"/>
    <n v="4.3"/>
    <n v="1.91"/>
    <n v="9.3699999999999992"/>
    <n v="1.75"/>
    <n v="1"/>
  </r>
  <r>
    <x v="25"/>
    <x v="2"/>
    <s v="Treated"/>
    <s v="Rape/sexual assault"/>
    <n v="53018"/>
    <n v="24859"/>
    <n v="81177"/>
    <n v="14367"/>
    <n v="0"/>
    <n v="9.4"/>
    <n v="5.77"/>
    <n v="14.99"/>
    <n v="2.2999999999999998"/>
    <n v="0"/>
  </r>
  <r>
    <x v="26"/>
    <x v="2"/>
    <s v="Treated"/>
    <s v="Rape/sexual assault"/>
    <n v="19535"/>
    <n v="2628"/>
    <n v="36441"/>
    <n v="8626"/>
    <n v="1"/>
    <n v="2.9"/>
    <n v="1.24"/>
    <n v="6.6"/>
    <n v="1.24"/>
    <n v="1"/>
  </r>
  <r>
    <x v="27"/>
    <x v="2"/>
    <s v="Treated"/>
    <s v="Rape/sexual assault"/>
    <n v="38048"/>
    <n v="8850"/>
    <n v="67245"/>
    <n v="14897"/>
    <n v="0"/>
    <n v="4.2"/>
    <n v="2.02"/>
    <n v="8.67"/>
    <n v="1.58"/>
    <n v="0"/>
  </r>
  <r>
    <x v="0"/>
    <x v="3"/>
    <s v="Treated"/>
    <s v="Rape/sexual assault"/>
    <n v="9522"/>
    <n v="0"/>
    <n v="20722"/>
    <n v="5715"/>
    <n v="1"/>
    <n v="3"/>
    <n v="0.95"/>
    <n v="8.9700000000000006"/>
    <n v="1.72"/>
    <n v="1"/>
  </r>
  <r>
    <x v="1"/>
    <x v="3"/>
    <s v="Treated"/>
    <s v="Rape/sexual assault"/>
    <n v="8498"/>
    <n v="0"/>
    <n v="19643"/>
    <n v="5686"/>
    <n v="1"/>
    <n v="1.9"/>
    <n v="0.51"/>
    <n v="6.5"/>
    <n v="1.21"/>
    <n v="1"/>
  </r>
  <r>
    <x v="2"/>
    <x v="3"/>
    <s v="Treated"/>
    <s v="Rape/sexual assault"/>
    <n v="10253"/>
    <n v="0"/>
    <n v="21896"/>
    <n v="5941"/>
    <n v="1"/>
    <n v="1.4"/>
    <n v="0.46"/>
    <n v="4.18"/>
    <n v="0.79"/>
    <n v="1"/>
  </r>
  <r>
    <x v="3"/>
    <x v="3"/>
    <s v="Treated"/>
    <s v="Rape/sexual assault"/>
    <n v="2948"/>
    <n v="0"/>
    <n v="9149"/>
    <n v="3163"/>
    <n v="1"/>
    <n v="0.7"/>
    <n v="0.09"/>
    <n v="5.8"/>
    <n v="0.8"/>
    <n v="1"/>
  </r>
  <r>
    <x v="4"/>
    <x v="3"/>
    <s v="Treated"/>
    <s v="Rape/sexual assault"/>
    <n v="4032"/>
    <n v="0"/>
    <n v="11130"/>
    <n v="3622"/>
    <n v="1"/>
    <n v="1.4"/>
    <n v="0.24"/>
    <n v="7.36"/>
    <n v="1.2"/>
    <n v="1"/>
  </r>
  <r>
    <x v="5"/>
    <x v="3"/>
    <s v="Treated"/>
    <s v="Rape/sexual assault"/>
    <n v="12616"/>
    <n v="0"/>
    <n v="28430"/>
    <n v="8069"/>
    <n v="1"/>
    <n v="2.9"/>
    <n v="0.86"/>
    <n v="9.4700000000000006"/>
    <n v="1.8"/>
    <n v="1"/>
  </r>
  <r>
    <x v="6"/>
    <x v="3"/>
    <s v="Treated"/>
    <s v="Rape/sexual assault"/>
    <n v="14923"/>
    <n v="0"/>
    <n v="31400"/>
    <n v="8407"/>
    <n v="1"/>
    <n v="5.2"/>
    <n v="1.81"/>
    <n v="14.28"/>
    <n v="2.79"/>
    <n v="1"/>
  </r>
  <r>
    <x v="7"/>
    <x v="3"/>
    <s v="Treated"/>
    <s v="Rape/sexual assault"/>
    <n v="3050"/>
    <n v="0"/>
    <n v="8930"/>
    <n v="3000"/>
    <n v="1"/>
    <n v="1"/>
    <n v="0.15"/>
    <n v="6.48"/>
    <n v="0.98"/>
    <n v="1"/>
  </r>
  <r>
    <x v="8"/>
    <x v="3"/>
    <s v="Treated"/>
    <s v="Rape/sexual assault"/>
    <n v="0"/>
    <m/>
    <m/>
    <m/>
    <n v="2"/>
    <n v="0"/>
    <m/>
    <m/>
    <m/>
    <n v="2"/>
  </r>
  <r>
    <x v="9"/>
    <x v="3"/>
    <s v="Treated"/>
    <s v="Rape/sexual assault"/>
    <n v="18680"/>
    <n v="1613"/>
    <n v="35746"/>
    <n v="8708"/>
    <n v="1"/>
    <n v="7.6"/>
    <n v="3.24"/>
    <n v="17.02"/>
    <n v="3.27"/>
    <n v="1"/>
  </r>
  <r>
    <x v="10"/>
    <x v="3"/>
    <s v="Treated"/>
    <s v="Rape/sexual assault"/>
    <n v="5623"/>
    <n v="0"/>
    <n v="14000"/>
    <n v="4274"/>
    <n v="1"/>
    <n v="2.1"/>
    <n v="0.49"/>
    <n v="8.5"/>
    <n v="1.54"/>
    <n v="1"/>
  </r>
  <r>
    <x v="11"/>
    <x v="3"/>
    <s v="Treated"/>
    <s v="Rape/sexual assault"/>
    <n v="10472"/>
    <n v="0"/>
    <n v="24985"/>
    <n v="7405"/>
    <n v="1"/>
    <n v="3.4"/>
    <n v="0.89"/>
    <n v="12.31"/>
    <n v="2.3199999999999998"/>
    <n v="1"/>
  </r>
  <r>
    <x v="12"/>
    <x v="3"/>
    <s v="Treated"/>
    <s v="Rape/sexual assault"/>
    <n v="10673"/>
    <n v="0"/>
    <n v="26671"/>
    <n v="8162"/>
    <n v="1"/>
    <n v="3.1"/>
    <n v="0.7"/>
    <n v="12.37"/>
    <n v="2.27"/>
    <n v="1"/>
  </r>
  <r>
    <x v="13"/>
    <x v="3"/>
    <s v="Treated"/>
    <s v="Rape/sexual assault"/>
    <n v="22206"/>
    <n v="7270"/>
    <n v="37142"/>
    <n v="7621"/>
    <n v="1"/>
    <n v="8.9"/>
    <n v="4.97"/>
    <n v="15.58"/>
    <n v="2.62"/>
    <n v="1"/>
  </r>
  <r>
    <x v="14"/>
    <x v="3"/>
    <s v="Treated"/>
    <s v="Rape/sexual assault"/>
    <n v="19724"/>
    <n v="864"/>
    <n v="38585"/>
    <n v="9623"/>
    <n v="1"/>
    <n v="4.3"/>
    <n v="1.69"/>
    <n v="10.32"/>
    <n v="1.98"/>
    <n v="1"/>
  </r>
  <r>
    <x v="15"/>
    <x v="3"/>
    <s v="Treated"/>
    <s v="Rape/sexual assault"/>
    <n v="13777"/>
    <n v="0"/>
    <n v="29341"/>
    <n v="7941"/>
    <n v="1"/>
    <n v="6.6"/>
    <n v="2.23"/>
    <n v="18.079999999999998"/>
    <n v="3.58"/>
    <n v="1"/>
  </r>
  <r>
    <x v="16"/>
    <x v="3"/>
    <s v="Treated"/>
    <s v="Rape/sexual assault"/>
    <n v="19073"/>
    <n v="1347"/>
    <n v="36798"/>
    <n v="9044"/>
    <n v="1"/>
    <n v="7.5"/>
    <n v="3.06"/>
    <n v="17.07"/>
    <n v="3.3"/>
    <n v="1"/>
  </r>
  <r>
    <x v="17"/>
    <x v="3"/>
    <s v="Treated"/>
    <s v="Rape/sexual assault"/>
    <n v="13502"/>
    <n v="0"/>
    <n v="27920"/>
    <n v="7357"/>
    <n v="1"/>
    <n v="4.2"/>
    <n v="1.48"/>
    <n v="11.1"/>
    <n v="2.15"/>
    <n v="1"/>
  </r>
  <r>
    <x v="18"/>
    <x v="3"/>
    <s v="Treated"/>
    <s v="Rape/sexual assault"/>
    <n v="20017"/>
    <n v="2546"/>
    <n v="37487"/>
    <n v="8914"/>
    <n v="1"/>
    <n v="5.7"/>
    <n v="2.52"/>
    <n v="12.46"/>
    <n v="2.35"/>
    <n v="1"/>
  </r>
  <r>
    <x v="19"/>
    <x v="3"/>
    <s v="Treated"/>
    <s v="Rape/sexual assault"/>
    <n v="66353"/>
    <n v="29913"/>
    <n v="102793"/>
    <n v="18592"/>
    <n v="1"/>
    <n v="13.9"/>
    <n v="8.5"/>
    <n v="21.98"/>
    <n v="3.39"/>
    <n v="1"/>
  </r>
  <r>
    <x v="20"/>
    <x v="3"/>
    <s v="Treated"/>
    <s v="Rape/sexual assault"/>
    <n v="18257"/>
    <n v="1839"/>
    <n v="34674"/>
    <n v="8377"/>
    <n v="1"/>
    <n v="5"/>
    <n v="2.11"/>
    <n v="11.27"/>
    <n v="2.14"/>
    <n v="1"/>
  </r>
  <r>
    <x v="21"/>
    <x v="3"/>
    <s v="Treated"/>
    <s v="Rape/sexual assault"/>
    <n v="24187"/>
    <n v="3287"/>
    <n v="45088"/>
    <n v="10664"/>
    <n v="1"/>
    <n v="4.0999999999999996"/>
    <n v="1.78"/>
    <n v="9.11"/>
    <n v="1.71"/>
    <n v="1"/>
  </r>
  <r>
    <x v="22"/>
    <x v="3"/>
    <s v="Treated"/>
    <s v="Rape/sexual assault"/>
    <n v="14317"/>
    <n v="1519"/>
    <n v="27114"/>
    <n v="6529"/>
    <n v="1"/>
    <n v="3.7"/>
    <n v="1.56"/>
    <n v="8.3699999999999992"/>
    <n v="1.58"/>
    <n v="1"/>
  </r>
  <r>
    <x v="23"/>
    <x v="3"/>
    <s v="Treated"/>
    <s v="Rape/sexual assault"/>
    <n v="13683"/>
    <n v="0"/>
    <n v="28943"/>
    <n v="7786"/>
    <n v="1"/>
    <n v="2.5"/>
    <n v="0.83"/>
    <n v="7.12"/>
    <n v="1.36"/>
    <n v="1"/>
  </r>
  <r>
    <x v="24"/>
    <x v="3"/>
    <s v="Treated"/>
    <s v="Rape/sexual assault"/>
    <n v="11905"/>
    <n v="0"/>
    <n v="24017"/>
    <n v="6180"/>
    <n v="1"/>
    <n v="2.7"/>
    <n v="1.01"/>
    <n v="7.12"/>
    <n v="1.36"/>
    <n v="1"/>
  </r>
  <r>
    <x v="25"/>
    <x v="3"/>
    <s v="Treated"/>
    <s v="Rape/sexual assault"/>
    <n v="20274"/>
    <n v="4463"/>
    <n v="36086"/>
    <n v="8067"/>
    <n v="1"/>
    <n v="3.6"/>
    <n v="1.69"/>
    <n v="7.48"/>
    <n v="1.37"/>
    <n v="1"/>
  </r>
  <r>
    <x v="26"/>
    <x v="3"/>
    <s v="Treated"/>
    <s v="Rape/sexual assault"/>
    <n v="18263"/>
    <n v="1984"/>
    <n v="34543"/>
    <n v="8306"/>
    <n v="1"/>
    <n v="2.7"/>
    <n v="1.1299999999999999"/>
    <n v="6.34"/>
    <n v="1.19"/>
    <n v="1"/>
  </r>
  <r>
    <x v="27"/>
    <x v="3"/>
    <s v="Treated"/>
    <s v="Rape/sexual assault"/>
    <n v="54584"/>
    <n v="18517"/>
    <n v="90651"/>
    <n v="18402"/>
    <n v="0"/>
    <n v="6.1"/>
    <n v="3.24"/>
    <n v="11.11"/>
    <n v="1.92"/>
    <n v="0"/>
  </r>
  <r>
    <x v="0"/>
    <x v="4"/>
    <s v="Treated"/>
    <s v="Rape/sexual assault"/>
    <n v="3379"/>
    <n v="0"/>
    <n v="9609"/>
    <n v="3179"/>
    <n v="1"/>
    <n v="1.1000000000000001"/>
    <n v="0.17"/>
    <n v="6.27"/>
    <n v="0.98"/>
    <n v="1"/>
  </r>
  <r>
    <x v="1"/>
    <x v="4"/>
    <s v="Treated"/>
    <s v="Rape/sexual assault"/>
    <n v="1152"/>
    <n v="0"/>
    <n v="4933"/>
    <n v="1929"/>
    <n v="1"/>
    <n v="0.3"/>
    <n v="0.01"/>
    <n v="6.25"/>
    <n v="0.42"/>
    <n v="2"/>
  </r>
  <r>
    <x v="2"/>
    <x v="4"/>
    <s v="Treated"/>
    <s v="Rape/sexual assault"/>
    <n v="1622"/>
    <n v="0"/>
    <n v="5780"/>
    <n v="2122"/>
    <n v="1"/>
    <n v="0.2"/>
    <n v="0.02"/>
    <n v="2.78"/>
    <n v="0.28999999999999998"/>
    <n v="2"/>
  </r>
  <r>
    <x v="3"/>
    <x v="4"/>
    <s v="Treated"/>
    <s v="Rape/sexual assault"/>
    <n v="0"/>
    <m/>
    <m/>
    <m/>
    <n v="2"/>
    <n v="0"/>
    <m/>
    <m/>
    <m/>
    <n v="2"/>
  </r>
  <r>
    <x v="4"/>
    <x v="4"/>
    <s v="Treated"/>
    <s v="Rape/sexual assault"/>
    <n v="0"/>
    <m/>
    <m/>
    <m/>
    <n v="2"/>
    <n v="0"/>
    <m/>
    <m/>
    <m/>
    <n v="2"/>
  </r>
  <r>
    <x v="5"/>
    <x v="4"/>
    <s v="Treated"/>
    <s v="Rape/sexual assault"/>
    <n v="0"/>
    <m/>
    <m/>
    <m/>
    <n v="2"/>
    <n v="0"/>
    <m/>
    <m/>
    <m/>
    <n v="2"/>
  </r>
  <r>
    <x v="6"/>
    <x v="4"/>
    <s v="Treated"/>
    <s v="Rape/sexual assault"/>
    <n v="0"/>
    <m/>
    <m/>
    <m/>
    <n v="2"/>
    <n v="0"/>
    <m/>
    <m/>
    <m/>
    <n v="2"/>
  </r>
  <r>
    <x v="7"/>
    <x v="4"/>
    <s v="Treated"/>
    <s v="Rape/sexual assault"/>
    <n v="4061"/>
    <n v="0"/>
    <n v="11021"/>
    <n v="3551"/>
    <n v="1"/>
    <n v="1.4"/>
    <n v="0.25"/>
    <n v="6.94"/>
    <n v="1.1499999999999999"/>
    <n v="1"/>
  </r>
  <r>
    <x v="8"/>
    <x v="4"/>
    <s v="Treated"/>
    <s v="Rape/sexual assault"/>
    <n v="7528"/>
    <n v="0"/>
    <n v="19098"/>
    <n v="5903"/>
    <n v="1"/>
    <n v="2.2000000000000002"/>
    <n v="0.47"/>
    <n v="9.3699999999999992"/>
    <n v="1.67"/>
    <n v="1"/>
  </r>
  <r>
    <x v="9"/>
    <x v="4"/>
    <s v="Treated"/>
    <s v="Rape/sexual assault"/>
    <n v="3263"/>
    <n v="0"/>
    <n v="9441"/>
    <n v="3152"/>
    <n v="1"/>
    <n v="1.3"/>
    <n v="0.21"/>
    <n v="8.17"/>
    <n v="1.27"/>
    <n v="1"/>
  </r>
  <r>
    <x v="10"/>
    <x v="4"/>
    <s v="Treated"/>
    <s v="Rape/sexual assault"/>
    <n v="0"/>
    <m/>
    <m/>
    <m/>
    <n v="2"/>
    <n v="0"/>
    <m/>
    <m/>
    <m/>
    <n v="2"/>
  </r>
  <r>
    <x v="11"/>
    <x v="4"/>
    <s v="Treated"/>
    <s v="Rape/sexual assault"/>
    <n v="0"/>
    <m/>
    <m/>
    <m/>
    <n v="2"/>
    <n v="0"/>
    <m/>
    <m/>
    <m/>
    <n v="2"/>
  </r>
  <r>
    <x v="12"/>
    <x v="4"/>
    <s v="Treated"/>
    <s v="Rape/sexual assault"/>
    <n v="2892"/>
    <n v="0"/>
    <n v="10822"/>
    <n v="4046"/>
    <n v="1"/>
    <n v="0.8"/>
    <n v="0.05"/>
    <n v="11.45"/>
    <n v="1.1499999999999999"/>
    <n v="1"/>
  </r>
  <r>
    <x v="13"/>
    <x v="4"/>
    <s v="Treated"/>
    <s v="Rape/sexual assault"/>
    <n v="0"/>
    <m/>
    <m/>
    <m/>
    <n v="2"/>
    <n v="0"/>
    <m/>
    <m/>
    <m/>
    <n v="2"/>
  </r>
  <r>
    <x v="14"/>
    <x v="4"/>
    <s v="Treated"/>
    <s v="Rape/sexual assault"/>
    <n v="0"/>
    <m/>
    <m/>
    <m/>
    <n v="2"/>
    <n v="0"/>
    <m/>
    <m/>
    <m/>
    <n v="2"/>
  </r>
  <r>
    <x v="15"/>
    <x v="4"/>
    <s v="Treated"/>
    <s v="Rape/sexual assault"/>
    <n v="0"/>
    <m/>
    <m/>
    <m/>
    <n v="2"/>
    <n v="0"/>
    <m/>
    <m/>
    <m/>
    <n v="2"/>
  </r>
  <r>
    <x v="16"/>
    <x v="4"/>
    <s v="Treated"/>
    <s v="Rape/sexual assault"/>
    <n v="2624"/>
    <n v="0"/>
    <n v="8603"/>
    <n v="3050"/>
    <n v="1"/>
    <n v="1"/>
    <n v="0.11"/>
    <n v="9.18"/>
    <n v="1.18"/>
    <n v="1"/>
  </r>
  <r>
    <x v="17"/>
    <x v="4"/>
    <s v="Treated"/>
    <s v="Rape/sexual assault"/>
    <n v="0"/>
    <m/>
    <m/>
    <m/>
    <n v="2"/>
    <n v="0"/>
    <m/>
    <m/>
    <m/>
    <n v="2"/>
  </r>
  <r>
    <x v="18"/>
    <x v="4"/>
    <s v="Treated"/>
    <s v="Rape/sexual assault"/>
    <n v="2326"/>
    <n v="0"/>
    <n v="7107"/>
    <n v="2440"/>
    <n v="1"/>
    <n v="0.7"/>
    <n v="0.09"/>
    <n v="4.9000000000000004"/>
    <n v="0.69"/>
    <n v="1"/>
  </r>
  <r>
    <x v="19"/>
    <x v="4"/>
    <s v="Treated"/>
    <s v="Rape/sexual assault"/>
    <n v="4605"/>
    <n v="0"/>
    <n v="12389"/>
    <n v="3971"/>
    <n v="1"/>
    <n v="1"/>
    <n v="0.18"/>
    <n v="5"/>
    <n v="0.82"/>
    <n v="1"/>
  </r>
  <r>
    <x v="20"/>
    <x v="4"/>
    <s v="Treated"/>
    <s v="Rape/sexual assault"/>
    <n v="2115"/>
    <n v="0"/>
    <n v="6819"/>
    <n v="2400"/>
    <n v="1"/>
    <n v="0.6"/>
    <n v="0.06"/>
    <n v="5.04"/>
    <n v="0.65"/>
    <n v="1"/>
  </r>
  <r>
    <x v="21"/>
    <x v="4"/>
    <s v="Treated"/>
    <s v="Rape/sexual assault"/>
    <n v="2373"/>
    <n v="0"/>
    <n v="7985"/>
    <n v="2863"/>
    <n v="1"/>
    <n v="0.4"/>
    <n v="0.04"/>
    <n v="4.09"/>
    <n v="0.48"/>
    <n v="2"/>
  </r>
  <r>
    <x v="22"/>
    <x v="4"/>
    <s v="Treated"/>
    <s v="Rape/sexual assault"/>
    <n v="3137"/>
    <n v="0"/>
    <n v="8338"/>
    <n v="2653"/>
    <n v="1"/>
    <n v="0.8"/>
    <n v="0.16"/>
    <n v="4.0199999999999996"/>
    <n v="0.67"/>
    <n v="1"/>
  </r>
  <r>
    <x v="23"/>
    <x v="4"/>
    <s v="Treated"/>
    <s v="Rape/sexual assault"/>
    <n v="0"/>
    <m/>
    <m/>
    <m/>
    <n v="2"/>
    <n v="0"/>
    <m/>
    <m/>
    <m/>
    <n v="2"/>
  </r>
  <r>
    <x v="24"/>
    <x v="4"/>
    <s v="Treated"/>
    <s v="Rape/sexual assault"/>
    <n v="0"/>
    <m/>
    <m/>
    <m/>
    <n v="2"/>
    <n v="0"/>
    <m/>
    <m/>
    <m/>
    <n v="2"/>
  </r>
  <r>
    <x v="25"/>
    <x v="4"/>
    <s v="Treated"/>
    <s v="Rape/sexual assault"/>
    <n v="0"/>
    <m/>
    <m/>
    <m/>
    <n v="2"/>
    <n v="0"/>
    <m/>
    <m/>
    <m/>
    <n v="2"/>
  </r>
  <r>
    <x v="26"/>
    <x v="4"/>
    <s v="Treated"/>
    <s v="Rape/sexual assault"/>
    <n v="2087"/>
    <n v="0"/>
    <n v="7118"/>
    <n v="2567"/>
    <n v="1"/>
    <n v="0.3"/>
    <n v="0.03"/>
    <n v="3.34"/>
    <n v="0.38"/>
    <n v="2"/>
  </r>
  <r>
    <x v="27"/>
    <x v="4"/>
    <s v="Treated"/>
    <s v="Rape/sexual assault"/>
    <n v="2144"/>
    <n v="0"/>
    <n v="8151"/>
    <n v="3065"/>
    <n v="1"/>
    <n v="0.2"/>
    <n v="0.01"/>
    <n v="3.78"/>
    <n v="0.34"/>
    <n v="2"/>
  </r>
  <r>
    <x v="0"/>
    <x v="5"/>
    <s v="Treated"/>
    <s v="Rape/sexual assault"/>
    <n v="0"/>
    <m/>
    <m/>
    <m/>
    <n v="2"/>
    <n v="0"/>
    <m/>
    <m/>
    <m/>
    <n v="2"/>
  </r>
  <r>
    <x v="1"/>
    <x v="5"/>
    <s v="Treated"/>
    <s v="Rape/sexual assault"/>
    <n v="1247"/>
    <n v="0"/>
    <n v="5188"/>
    <n v="2011"/>
    <n v="1"/>
    <n v="0.3"/>
    <n v="0.01"/>
    <n v="6.01"/>
    <n v="0.44"/>
    <n v="2"/>
  </r>
  <r>
    <x v="2"/>
    <x v="5"/>
    <s v="Treated"/>
    <s v="Rape/sexual assault"/>
    <n v="1512"/>
    <n v="0"/>
    <n v="5517"/>
    <n v="2043"/>
    <n v="1"/>
    <n v="0.2"/>
    <n v="0.01"/>
    <n v="2.82"/>
    <n v="0.28000000000000003"/>
    <n v="2"/>
  </r>
  <r>
    <x v="3"/>
    <x v="5"/>
    <s v="Treated"/>
    <s v="Rape/sexual assault"/>
    <n v="1241"/>
    <n v="0"/>
    <n v="5169"/>
    <n v="2004"/>
    <n v="1"/>
    <n v="0.3"/>
    <n v="0.01"/>
    <n v="6.96"/>
    <n v="0.51"/>
    <n v="2"/>
  </r>
  <r>
    <x v="4"/>
    <x v="5"/>
    <s v="Treated"/>
    <s v="Rape/sexual assault"/>
    <n v="0"/>
    <m/>
    <m/>
    <m/>
    <n v="2"/>
    <n v="0"/>
    <m/>
    <m/>
    <m/>
    <n v="2"/>
  </r>
  <r>
    <x v="5"/>
    <x v="5"/>
    <s v="Treated"/>
    <s v="Rape/sexual assault"/>
    <n v="0"/>
    <m/>
    <m/>
    <m/>
    <n v="2"/>
    <n v="0"/>
    <m/>
    <m/>
    <m/>
    <n v="2"/>
  </r>
  <r>
    <x v="6"/>
    <x v="5"/>
    <s v="Treated"/>
    <s v="Rape/sexual assault"/>
    <n v="0"/>
    <m/>
    <m/>
    <m/>
    <n v="2"/>
    <n v="0"/>
    <m/>
    <m/>
    <m/>
    <n v="2"/>
  </r>
  <r>
    <x v="7"/>
    <x v="5"/>
    <s v="Treated"/>
    <s v="Rape/sexual assault"/>
    <n v="0"/>
    <m/>
    <m/>
    <m/>
    <n v="2"/>
    <n v="0"/>
    <m/>
    <m/>
    <m/>
    <n v="2"/>
  </r>
  <r>
    <x v="8"/>
    <x v="5"/>
    <s v="Treated"/>
    <s v="Rape/sexual assault"/>
    <n v="38218"/>
    <n v="9699"/>
    <n v="66737"/>
    <n v="14551"/>
    <n v="1"/>
    <n v="11"/>
    <n v="5.46"/>
    <n v="20.98"/>
    <n v="3.81"/>
    <n v="1"/>
  </r>
  <r>
    <x v="9"/>
    <x v="5"/>
    <s v="Treated"/>
    <s v="Rape/sexual assault"/>
    <n v="0"/>
    <m/>
    <m/>
    <m/>
    <n v="2"/>
    <n v="0"/>
    <m/>
    <m/>
    <m/>
    <n v="2"/>
  </r>
  <r>
    <x v="10"/>
    <x v="5"/>
    <s v="Treated"/>
    <s v="Rape/sexual assault"/>
    <n v="0"/>
    <m/>
    <m/>
    <m/>
    <n v="2"/>
    <n v="0"/>
    <m/>
    <m/>
    <m/>
    <n v="2"/>
  </r>
  <r>
    <x v="11"/>
    <x v="5"/>
    <s v="Treated"/>
    <s v="Rape/sexual assault"/>
    <n v="0"/>
    <m/>
    <m/>
    <m/>
    <n v="2"/>
    <n v="0"/>
    <m/>
    <m/>
    <m/>
    <n v="2"/>
  </r>
  <r>
    <x v="12"/>
    <x v="5"/>
    <s v="Treated"/>
    <s v="Rape/sexual assault"/>
    <n v="0"/>
    <m/>
    <m/>
    <m/>
    <n v="2"/>
    <n v="0"/>
    <m/>
    <m/>
    <m/>
    <n v="2"/>
  </r>
  <r>
    <x v="13"/>
    <x v="5"/>
    <s v="Treated"/>
    <s v="Rape/sexual assault"/>
    <n v="8042"/>
    <n v="828"/>
    <n v="15256"/>
    <n v="3681"/>
    <n v="1"/>
    <n v="3.2"/>
    <n v="1.41"/>
    <n v="7.29"/>
    <n v="1.36"/>
    <n v="1"/>
  </r>
  <r>
    <x v="14"/>
    <x v="5"/>
    <s v="Treated"/>
    <s v="Rape/sexual assault"/>
    <n v="0"/>
    <m/>
    <m/>
    <m/>
    <n v="2"/>
    <n v="0"/>
    <m/>
    <m/>
    <m/>
    <n v="2"/>
  </r>
  <r>
    <x v="15"/>
    <x v="5"/>
    <s v="Treated"/>
    <s v="Rape/sexual assault"/>
    <n v="0"/>
    <m/>
    <m/>
    <m/>
    <n v="2"/>
    <n v="0"/>
    <m/>
    <m/>
    <m/>
    <n v="2"/>
  </r>
  <r>
    <x v="16"/>
    <x v="5"/>
    <s v="Treated"/>
    <s v="Rape/sexual assault"/>
    <n v="0"/>
    <m/>
    <m/>
    <m/>
    <n v="2"/>
    <n v="0"/>
    <m/>
    <m/>
    <m/>
    <n v="2"/>
  </r>
  <r>
    <x v="17"/>
    <x v="5"/>
    <s v="Treated"/>
    <s v="Rape/sexual assault"/>
    <n v="0"/>
    <m/>
    <m/>
    <m/>
    <n v="2"/>
    <n v="0"/>
    <m/>
    <m/>
    <m/>
    <n v="2"/>
  </r>
  <r>
    <x v="18"/>
    <x v="5"/>
    <s v="Treated"/>
    <s v="Rape/sexual assault"/>
    <n v="0"/>
    <m/>
    <m/>
    <m/>
    <n v="2"/>
    <n v="0"/>
    <m/>
    <m/>
    <m/>
    <n v="2"/>
  </r>
  <r>
    <x v="19"/>
    <x v="5"/>
    <s v="Treated"/>
    <s v="Rape/sexual assault"/>
    <n v="0"/>
    <m/>
    <m/>
    <m/>
    <n v="2"/>
    <n v="0"/>
    <m/>
    <m/>
    <m/>
    <n v="2"/>
  </r>
  <r>
    <x v="20"/>
    <x v="5"/>
    <s v="Treated"/>
    <s v="Rape/sexual assault"/>
    <n v="0"/>
    <m/>
    <m/>
    <m/>
    <n v="2"/>
    <n v="0"/>
    <m/>
    <m/>
    <m/>
    <n v="2"/>
  </r>
  <r>
    <x v="21"/>
    <x v="5"/>
    <s v="Treated"/>
    <s v="Rape/sexual assault"/>
    <n v="0"/>
    <m/>
    <m/>
    <m/>
    <n v="2"/>
    <n v="0"/>
    <m/>
    <m/>
    <m/>
    <n v="2"/>
  </r>
  <r>
    <x v="22"/>
    <x v="5"/>
    <s v="Treated"/>
    <s v="Rape/sexual assault"/>
    <n v="0"/>
    <m/>
    <m/>
    <m/>
    <n v="2"/>
    <n v="0"/>
    <m/>
    <m/>
    <m/>
    <n v="2"/>
  </r>
  <r>
    <x v="23"/>
    <x v="5"/>
    <s v="Treated"/>
    <s v="Rape/sexual assault"/>
    <n v="0"/>
    <m/>
    <m/>
    <m/>
    <n v="2"/>
    <n v="0"/>
    <m/>
    <m/>
    <m/>
    <n v="2"/>
  </r>
  <r>
    <x v="24"/>
    <x v="5"/>
    <s v="Treated"/>
    <s v="Rape/sexual assault"/>
    <n v="2237"/>
    <n v="0"/>
    <n v="6969"/>
    <n v="2414"/>
    <n v="1"/>
    <n v="0.5"/>
    <n v="0.06"/>
    <n v="4.0599999999999996"/>
    <n v="0.55000000000000004"/>
    <n v="1"/>
  </r>
  <r>
    <x v="25"/>
    <x v="5"/>
    <s v="Treated"/>
    <s v="Rape/sexual assault"/>
    <n v="0"/>
    <m/>
    <m/>
    <m/>
    <n v="2"/>
    <n v="0"/>
    <m/>
    <m/>
    <m/>
    <n v="2"/>
  </r>
  <r>
    <x v="26"/>
    <x v="5"/>
    <s v="Treated"/>
    <s v="Rape/sexual assault"/>
    <n v="0"/>
    <m/>
    <m/>
    <m/>
    <n v="2"/>
    <n v="0"/>
    <m/>
    <m/>
    <m/>
    <n v="2"/>
  </r>
  <r>
    <x v="27"/>
    <x v="5"/>
    <s v="Treated"/>
    <s v="Rape/sexual assault"/>
    <n v="0"/>
    <m/>
    <m/>
    <m/>
    <n v="2"/>
    <n v="0"/>
    <m/>
    <m/>
    <m/>
    <n v="2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Not treated"/>
    <s v="Rape/sexual assault"/>
    <n v="69572"/>
    <n v="32083"/>
    <n v="107061"/>
    <n v="19127"/>
    <n v="0"/>
    <n v="21.7"/>
    <n v="13.76"/>
    <n v="32.61"/>
    <n v="4.82"/>
    <n v="0"/>
  </r>
  <r>
    <x v="1"/>
    <x v="0"/>
    <s v="Not treated"/>
    <s v="Rape/sexual assault"/>
    <n v="107980"/>
    <n v="57699"/>
    <n v="158262"/>
    <n v="25654"/>
    <n v="0"/>
    <n v="23.5"/>
    <n v="15.89"/>
    <n v="33.340000000000003"/>
    <n v="4.47"/>
    <n v="0"/>
  </r>
  <r>
    <x v="2"/>
    <x v="0"/>
    <s v="Not treated"/>
    <s v="Rape/sexual assault"/>
    <n v="123276"/>
    <n v="69444"/>
    <n v="177107"/>
    <n v="27466"/>
    <n v="0"/>
    <n v="16.8"/>
    <n v="11.53"/>
    <n v="23.77"/>
    <n v="3.11"/>
    <n v="0"/>
  </r>
  <r>
    <x v="3"/>
    <x v="0"/>
    <s v="Not treated"/>
    <s v="Rape/sexual assault"/>
    <n v="42517"/>
    <n v="15029"/>
    <n v="70005"/>
    <n v="14025"/>
    <n v="0"/>
    <n v="10.8"/>
    <n v="5.92"/>
    <n v="18.88"/>
    <n v="3.21"/>
    <n v="0"/>
  </r>
  <r>
    <x v="4"/>
    <x v="0"/>
    <s v="Not treated"/>
    <s v="Rape/sexual assault"/>
    <n v="85202"/>
    <n v="44017"/>
    <n v="126387"/>
    <n v="21013"/>
    <n v="0"/>
    <n v="28.6"/>
    <n v="19.14"/>
    <n v="40.29"/>
    <n v="5.45"/>
    <n v="0"/>
  </r>
  <r>
    <x v="5"/>
    <x v="0"/>
    <s v="Not treated"/>
    <s v="Rape/sexual assault"/>
    <n v="30343"/>
    <n v="3974"/>
    <n v="56713"/>
    <n v="13454"/>
    <n v="0"/>
    <n v="7"/>
    <n v="3.08"/>
    <n v="15.23"/>
    <n v="2.89"/>
    <n v="0"/>
  </r>
  <r>
    <x v="6"/>
    <x v="0"/>
    <s v="Not treated"/>
    <s v="Rape/sexual assault"/>
    <n v="43034"/>
    <n v="12147"/>
    <n v="73920"/>
    <n v="15759"/>
    <n v="1"/>
    <n v="15.1"/>
    <n v="7.9"/>
    <n v="27.04"/>
    <n v="4.79"/>
    <n v="1"/>
  </r>
  <r>
    <x v="7"/>
    <x v="0"/>
    <s v="Not treated"/>
    <s v="Rape/sexual assault"/>
    <n v="73653"/>
    <n v="29865"/>
    <n v="117441"/>
    <n v="22341"/>
    <n v="0"/>
    <n v="24.5"/>
    <n v="15.12"/>
    <n v="37.24"/>
    <n v="5.68"/>
    <n v="0"/>
  </r>
  <r>
    <x v="8"/>
    <x v="0"/>
    <s v="Not treated"/>
    <s v="Rape/sexual assault"/>
    <n v="39417"/>
    <n v="10388"/>
    <n v="68446"/>
    <n v="14811"/>
    <n v="1"/>
    <n v="11.4"/>
    <n v="5.69"/>
    <n v="21.4"/>
    <n v="3.87"/>
    <n v="1"/>
  </r>
  <r>
    <x v="9"/>
    <x v="0"/>
    <s v="Not treated"/>
    <s v="Rape/sexual assault"/>
    <n v="27169"/>
    <n v="5701"/>
    <n v="48636"/>
    <n v="10953"/>
    <n v="1"/>
    <n v="11.1"/>
    <n v="5.39"/>
    <n v="21.59"/>
    <n v="3.98"/>
    <n v="1"/>
  </r>
  <r>
    <x v="10"/>
    <x v="0"/>
    <s v="Not treated"/>
    <s v="Rape/sexual assault"/>
    <n v="14190"/>
    <n v="0"/>
    <n v="28961"/>
    <n v="7536"/>
    <n v="1"/>
    <n v="5.3"/>
    <n v="1.97"/>
    <n v="13.39"/>
    <n v="2.6"/>
    <n v="1"/>
  </r>
  <r>
    <x v="11"/>
    <x v="0"/>
    <s v="Not treated"/>
    <s v="Rape/sexual assault"/>
    <n v="6427"/>
    <n v="0"/>
    <n v="17391"/>
    <n v="5594"/>
    <n v="1"/>
    <n v="2.1"/>
    <n v="0.39"/>
    <n v="10.47"/>
    <n v="1.78"/>
    <n v="1"/>
  </r>
  <r>
    <x v="12"/>
    <x v="0"/>
    <s v="Not treated"/>
    <s v="Rape/sexual assault"/>
    <n v="81291"/>
    <n v="30248"/>
    <n v="132334"/>
    <n v="26043"/>
    <n v="1"/>
    <n v="23.2"/>
    <n v="13.41"/>
    <n v="37.200000000000003"/>
    <n v="6.11"/>
    <n v="1"/>
  </r>
  <r>
    <x v="13"/>
    <x v="0"/>
    <s v="Not treated"/>
    <s v="Rape/sexual assault"/>
    <n v="28676"/>
    <n v="10704"/>
    <n v="46649"/>
    <n v="9170"/>
    <n v="1"/>
    <n v="11.6"/>
    <n v="6.77"/>
    <n v="19.03"/>
    <n v="3.06"/>
    <n v="1"/>
  </r>
  <r>
    <x v="14"/>
    <x v="0"/>
    <s v="Not treated"/>
    <s v="Rape/sexual assault"/>
    <n v="123119"/>
    <n v="66180"/>
    <n v="180059"/>
    <n v="29051"/>
    <n v="0"/>
    <n v="26.6"/>
    <n v="18.12"/>
    <n v="37.14"/>
    <n v="4.8899999999999997"/>
    <n v="0"/>
  </r>
  <r>
    <x v="15"/>
    <x v="0"/>
    <s v="Not treated"/>
    <s v="Rape/sexual assault"/>
    <n v="27882"/>
    <n v="4404"/>
    <n v="51359"/>
    <n v="11978"/>
    <n v="1"/>
    <n v="13.4"/>
    <n v="6.16"/>
    <n v="26.8"/>
    <n v="5.0999999999999996"/>
    <n v="1"/>
  </r>
  <r>
    <x v="16"/>
    <x v="0"/>
    <s v="Not treated"/>
    <s v="Rape/sexual assault"/>
    <n v="20946"/>
    <n v="2249"/>
    <n v="39643"/>
    <n v="9539"/>
    <n v="1"/>
    <n v="8.1999999999999993"/>
    <n v="3.49"/>
    <n v="18.03"/>
    <n v="3.46"/>
    <n v="1"/>
  </r>
  <r>
    <x v="17"/>
    <x v="0"/>
    <s v="Not treated"/>
    <s v="Rape/sexual assault"/>
    <n v="15281"/>
    <n v="0"/>
    <n v="30790"/>
    <n v="7913"/>
    <n v="1"/>
    <n v="4.7"/>
    <n v="1.77"/>
    <n v="11.88"/>
    <n v="2.2999999999999998"/>
    <n v="1"/>
  </r>
  <r>
    <x v="18"/>
    <x v="0"/>
    <s v="Not treated"/>
    <s v="Rape/sexual assault"/>
    <n v="14119"/>
    <n v="91"/>
    <n v="28148"/>
    <n v="7158"/>
    <n v="1"/>
    <n v="4"/>
    <n v="1.56"/>
    <n v="10.01"/>
    <n v="1.92"/>
    <n v="1"/>
  </r>
  <r>
    <x v="19"/>
    <x v="0"/>
    <s v="Not treated"/>
    <s v="Rape/sexual assault"/>
    <n v="91102"/>
    <n v="46759"/>
    <n v="135445"/>
    <n v="22624"/>
    <n v="0"/>
    <n v="19.100000000000001"/>
    <n v="12.54"/>
    <n v="28.04"/>
    <n v="3.95"/>
    <n v="0"/>
  </r>
  <r>
    <x v="20"/>
    <x v="0"/>
    <s v="Not treated"/>
    <s v="Rape/sexual assault"/>
    <n v="77038"/>
    <n v="36309"/>
    <n v="117766"/>
    <n v="20780"/>
    <n v="1"/>
    <n v="21"/>
    <n v="13.45"/>
    <n v="31.26"/>
    <n v="4.54"/>
    <n v="1"/>
  </r>
  <r>
    <x v="21"/>
    <x v="0"/>
    <s v="Not treated"/>
    <s v="Rape/sexual assault"/>
    <n v="117609"/>
    <n v="62019"/>
    <n v="173200"/>
    <n v="28363"/>
    <n v="0"/>
    <n v="19.899999999999999"/>
    <n v="13.3"/>
    <n v="28.66"/>
    <n v="3.91"/>
    <n v="0"/>
  </r>
  <r>
    <x v="22"/>
    <x v="0"/>
    <s v="Not treated"/>
    <s v="Rape/sexual assault"/>
    <n v="43943"/>
    <n v="17947"/>
    <n v="69939"/>
    <n v="13263"/>
    <n v="0"/>
    <n v="11.2"/>
    <n v="6.61"/>
    <n v="18.45"/>
    <n v="2.96"/>
    <n v="0"/>
  </r>
  <r>
    <x v="23"/>
    <x v="0"/>
    <s v="Not treated"/>
    <s v="Rape/sexual assault"/>
    <n v="159437"/>
    <n v="91284"/>
    <n v="227589"/>
    <n v="34772"/>
    <n v="0"/>
    <n v="28.8"/>
    <n v="20.440000000000001"/>
    <n v="38.92"/>
    <n v="4.75"/>
    <n v="0"/>
  </r>
  <r>
    <x v="24"/>
    <x v="0"/>
    <s v="Not treated"/>
    <s v="Rape/sexual assault"/>
    <n v="29527"/>
    <n v="8730"/>
    <n v="50323"/>
    <n v="10610"/>
    <n v="0"/>
    <n v="6.8"/>
    <n v="3.48"/>
    <n v="12.7"/>
    <n v="2.2400000000000002"/>
    <n v="0"/>
  </r>
  <r>
    <x v="25"/>
    <x v="0"/>
    <s v="Not treated"/>
    <s v="Rape/sexual assault"/>
    <n v="72888"/>
    <n v="38599"/>
    <n v="107176"/>
    <n v="17494"/>
    <n v="0"/>
    <n v="12.9"/>
    <n v="8.49"/>
    <n v="19.23"/>
    <n v="2.71"/>
    <n v="0"/>
  </r>
  <r>
    <x v="26"/>
    <x v="0"/>
    <s v="Not treated"/>
    <s v="Rape/sexual assault"/>
    <n v="123562"/>
    <n v="73682"/>
    <n v="173443"/>
    <n v="25450"/>
    <n v="0"/>
    <n v="18.3"/>
    <n v="12.88"/>
    <n v="25.4"/>
    <n v="3.18"/>
    <n v="0"/>
  </r>
  <r>
    <x v="27"/>
    <x v="0"/>
    <s v="Not treated"/>
    <s v="Rape/sexual assault"/>
    <n v="148116"/>
    <n v="82197"/>
    <n v="214036"/>
    <n v="33633"/>
    <n v="0"/>
    <n v="16.5"/>
    <n v="11.14"/>
    <n v="23.72"/>
    <n v="3.19"/>
    <n v="0"/>
  </r>
  <r>
    <x v="0"/>
    <x v="1"/>
    <s v="Not treated"/>
    <s v="Rape/sexual assault"/>
    <n v="0"/>
    <m/>
    <m/>
    <m/>
    <n v="2"/>
    <n v="0"/>
    <m/>
    <m/>
    <m/>
    <n v="2"/>
  </r>
  <r>
    <x v="1"/>
    <x v="1"/>
    <s v="Not treated"/>
    <s v="Rape/sexual assault"/>
    <n v="1078"/>
    <n v="0"/>
    <n v="4728"/>
    <n v="1862"/>
    <n v="1"/>
    <n v="0.2"/>
    <n v="0.01"/>
    <n v="6.48"/>
    <n v="0.4"/>
    <n v="2"/>
  </r>
  <r>
    <x v="2"/>
    <x v="1"/>
    <s v="Not treated"/>
    <s v="Rape/sexual assault"/>
    <n v="6371"/>
    <n v="0"/>
    <n v="15232"/>
    <n v="4521"/>
    <n v="1"/>
    <n v="0.9"/>
    <n v="0.22"/>
    <n v="3.37"/>
    <n v="0.61"/>
    <n v="1"/>
  </r>
  <r>
    <x v="3"/>
    <x v="1"/>
    <s v="Not treated"/>
    <s v="Rape/sexual assault"/>
    <n v="6024"/>
    <n v="0"/>
    <n v="15132"/>
    <n v="4647"/>
    <n v="1"/>
    <n v="1.5"/>
    <n v="0.34"/>
    <n v="6.56"/>
    <n v="1.1599999999999999"/>
    <n v="1"/>
  </r>
  <r>
    <x v="4"/>
    <x v="1"/>
    <s v="Not treated"/>
    <s v="Rape/sexual assault"/>
    <n v="8255"/>
    <n v="0"/>
    <n v="18771"/>
    <n v="5365"/>
    <n v="1"/>
    <n v="2.8"/>
    <n v="0.79"/>
    <n v="9.2100000000000009"/>
    <n v="1.75"/>
    <n v="1"/>
  </r>
  <r>
    <x v="5"/>
    <x v="1"/>
    <s v="Not treated"/>
    <s v="Rape/sexual assault"/>
    <n v="2327"/>
    <n v="0"/>
    <n v="8541"/>
    <n v="3171"/>
    <n v="1"/>
    <n v="0.5"/>
    <n v="0.04"/>
    <n v="7.22"/>
    <n v="0.73"/>
    <n v="1"/>
  </r>
  <r>
    <x v="6"/>
    <x v="1"/>
    <s v="Not treated"/>
    <s v="Rape/sexual assault"/>
    <n v="0"/>
    <m/>
    <m/>
    <m/>
    <n v="2"/>
    <n v="0"/>
    <m/>
    <m/>
    <m/>
    <n v="2"/>
  </r>
  <r>
    <x v="7"/>
    <x v="1"/>
    <s v="Not treated"/>
    <s v="Rape/sexual assault"/>
    <n v="1936"/>
    <n v="0"/>
    <n v="6459"/>
    <n v="2308"/>
    <n v="1"/>
    <n v="0.6"/>
    <n v="0.06"/>
    <n v="6.19"/>
    <n v="0.76"/>
    <n v="1"/>
  </r>
  <r>
    <x v="8"/>
    <x v="1"/>
    <s v="Not treated"/>
    <s v="Rape/sexual assault"/>
    <n v="0"/>
    <m/>
    <m/>
    <m/>
    <n v="2"/>
    <n v="0"/>
    <m/>
    <m/>
    <m/>
    <n v="2"/>
  </r>
  <r>
    <x v="9"/>
    <x v="1"/>
    <s v="Not treated"/>
    <s v="Rape/sexual assault"/>
    <n v="0"/>
    <m/>
    <m/>
    <m/>
    <n v="2"/>
    <n v="0"/>
    <m/>
    <m/>
    <m/>
    <n v="2"/>
  </r>
  <r>
    <x v="10"/>
    <x v="1"/>
    <s v="Not treated"/>
    <s v="Rape/sexual assault"/>
    <n v="2055"/>
    <n v="0"/>
    <n v="6707"/>
    <n v="2374"/>
    <n v="1"/>
    <n v="0.8"/>
    <n v="0.08"/>
    <n v="6.8"/>
    <n v="0.87"/>
    <n v="1"/>
  </r>
  <r>
    <x v="11"/>
    <x v="1"/>
    <s v="Not treated"/>
    <s v="Rape/sexual assault"/>
    <n v="0"/>
    <m/>
    <m/>
    <m/>
    <n v="2"/>
    <n v="0"/>
    <m/>
    <m/>
    <m/>
    <n v="2"/>
  </r>
  <r>
    <x v="12"/>
    <x v="1"/>
    <s v="Not treated"/>
    <s v="Rape/sexual assault"/>
    <n v="0"/>
    <m/>
    <m/>
    <m/>
    <n v="2"/>
    <n v="0"/>
    <m/>
    <m/>
    <m/>
    <n v="2"/>
  </r>
  <r>
    <x v="13"/>
    <x v="1"/>
    <s v="Not treated"/>
    <s v="Rape/sexual assault"/>
    <n v="0"/>
    <m/>
    <m/>
    <m/>
    <n v="2"/>
    <n v="0"/>
    <m/>
    <m/>
    <m/>
    <n v="2"/>
  </r>
  <r>
    <x v="14"/>
    <x v="1"/>
    <s v="Not treated"/>
    <s v="Rape/sexual assault"/>
    <n v="7397"/>
    <n v="0"/>
    <n v="18223"/>
    <n v="5524"/>
    <n v="1"/>
    <n v="1.6"/>
    <n v="0.38"/>
    <n v="6.51"/>
    <n v="1.17"/>
    <n v="1"/>
  </r>
  <r>
    <x v="15"/>
    <x v="1"/>
    <s v="Not treated"/>
    <s v="Rape/sexual assault"/>
    <n v="7249"/>
    <n v="0"/>
    <n v="18069"/>
    <n v="5521"/>
    <n v="1"/>
    <n v="3.5"/>
    <n v="0.81"/>
    <n v="13.85"/>
    <n v="2.56"/>
    <n v="1"/>
  </r>
  <r>
    <x v="16"/>
    <x v="1"/>
    <s v="Not treated"/>
    <s v="Rape/sexual assault"/>
    <n v="0"/>
    <m/>
    <m/>
    <m/>
    <n v="2"/>
    <n v="0"/>
    <m/>
    <m/>
    <m/>
    <n v="2"/>
  </r>
  <r>
    <x v="17"/>
    <x v="1"/>
    <s v="Not treated"/>
    <s v="Rape/sexual assault"/>
    <n v="30954"/>
    <n v="7246"/>
    <n v="54663"/>
    <n v="12096"/>
    <n v="1"/>
    <n v="9.5"/>
    <n v="4.67"/>
    <n v="18.399999999999999"/>
    <n v="3.35"/>
    <n v="1"/>
  </r>
  <r>
    <x v="18"/>
    <x v="1"/>
    <s v="Not treated"/>
    <s v="Rape/sexual assault"/>
    <n v="0"/>
    <m/>
    <m/>
    <m/>
    <n v="2"/>
    <n v="0"/>
    <m/>
    <m/>
    <m/>
    <n v="2"/>
  </r>
  <r>
    <x v="19"/>
    <x v="1"/>
    <s v="Not treated"/>
    <s v="Rape/sexual assault"/>
    <n v="3025"/>
    <n v="0"/>
    <n v="9220"/>
    <n v="3161"/>
    <n v="1"/>
    <n v="0.6"/>
    <n v="0.08"/>
    <n v="4.6900000000000004"/>
    <n v="0.66"/>
    <n v="1"/>
  </r>
  <r>
    <x v="20"/>
    <x v="1"/>
    <s v="Not treated"/>
    <s v="Rape/sexual assault"/>
    <n v="0"/>
    <m/>
    <m/>
    <m/>
    <n v="2"/>
    <n v="0"/>
    <m/>
    <m/>
    <m/>
    <n v="2"/>
  </r>
  <r>
    <x v="21"/>
    <x v="1"/>
    <s v="Not treated"/>
    <s v="Rape/sexual assault"/>
    <n v="4966"/>
    <n v="0"/>
    <n v="13380"/>
    <n v="4293"/>
    <n v="1"/>
    <n v="0.8"/>
    <n v="0.16"/>
    <n v="4.37"/>
    <n v="0.72"/>
    <n v="1"/>
  </r>
  <r>
    <x v="22"/>
    <x v="1"/>
    <s v="Not treated"/>
    <s v="Rape/sexual assault"/>
    <n v="3464"/>
    <n v="0"/>
    <n v="8968"/>
    <n v="2808"/>
    <n v="1"/>
    <n v="0.9"/>
    <n v="0.18"/>
    <n v="4.1399999999999997"/>
    <n v="0.71"/>
    <n v="1"/>
  </r>
  <r>
    <x v="23"/>
    <x v="1"/>
    <s v="Not treated"/>
    <s v="Rape/sexual assault"/>
    <n v="6954"/>
    <n v="0"/>
    <n v="17350"/>
    <n v="5304"/>
    <n v="1"/>
    <n v="1.3"/>
    <n v="0.28999999999999998"/>
    <n v="5.33"/>
    <n v="0.94"/>
    <n v="1"/>
  </r>
  <r>
    <x v="24"/>
    <x v="1"/>
    <s v="Not treated"/>
    <s v="Rape/sexual assault"/>
    <n v="14301"/>
    <n v="818"/>
    <n v="27784"/>
    <n v="6879"/>
    <n v="1"/>
    <n v="3.3"/>
    <n v="1.31"/>
    <n v="7.92"/>
    <n v="1.51"/>
    <n v="1"/>
  </r>
  <r>
    <x v="25"/>
    <x v="1"/>
    <s v="Not treated"/>
    <s v="Rape/sexual assault"/>
    <n v="14719"/>
    <n v="1598"/>
    <n v="27840"/>
    <n v="6695"/>
    <n v="1"/>
    <n v="2.6"/>
    <n v="1.1000000000000001"/>
    <n v="6.1"/>
    <n v="1.1499999999999999"/>
    <n v="1"/>
  </r>
  <r>
    <x v="26"/>
    <x v="1"/>
    <s v="Not treated"/>
    <s v="Rape/sexual assault"/>
    <n v="33803"/>
    <n v="10697"/>
    <n v="56908"/>
    <n v="11789"/>
    <n v="1"/>
    <n v="5"/>
    <n v="2.6"/>
    <n v="9.4600000000000009"/>
    <n v="1.66"/>
    <n v="1"/>
  </r>
  <r>
    <x v="27"/>
    <x v="1"/>
    <s v="Not treated"/>
    <s v="Rape/sexual assault"/>
    <n v="16468"/>
    <n v="0"/>
    <n v="34580"/>
    <n v="9241"/>
    <n v="1"/>
    <n v="1.8"/>
    <n v="0.62"/>
    <n v="5.29"/>
    <n v="1.01"/>
    <n v="1"/>
  </r>
  <r>
    <x v="0"/>
    <x v="2"/>
    <s v="Not treated"/>
    <s v="Rape/sexual assault"/>
    <n v="69980"/>
    <n v="32351"/>
    <n v="107608"/>
    <n v="19199"/>
    <n v="0"/>
    <n v="21.9"/>
    <n v="13.86"/>
    <n v="32.76"/>
    <n v="4.83"/>
    <n v="0"/>
  </r>
  <r>
    <x v="1"/>
    <x v="2"/>
    <s v="Not treated"/>
    <s v="Rape/sexual assault"/>
    <n v="89736"/>
    <n v="44955"/>
    <n v="134517"/>
    <n v="22848"/>
    <n v="0"/>
    <n v="19.5"/>
    <n v="12.69"/>
    <n v="28.87"/>
    <n v="4.12"/>
    <n v="0"/>
  </r>
  <r>
    <x v="2"/>
    <x v="2"/>
    <s v="Not treated"/>
    <s v="Rape/sexual assault"/>
    <n v="76165"/>
    <n v="36700"/>
    <n v="115629"/>
    <n v="20135"/>
    <n v="0"/>
    <n v="10.4"/>
    <n v="6.49"/>
    <n v="16.16"/>
    <n v="2.42"/>
    <n v="0"/>
  </r>
  <r>
    <x v="3"/>
    <x v="2"/>
    <s v="Not treated"/>
    <s v="Rape/sexual assault"/>
    <n v="25111"/>
    <n v="4883"/>
    <n v="45339"/>
    <n v="10320"/>
    <n v="0"/>
    <n v="6.4"/>
    <n v="2.95"/>
    <n v="13.24"/>
    <n v="2.46"/>
    <n v="0"/>
  </r>
  <r>
    <x v="4"/>
    <x v="2"/>
    <s v="Not treated"/>
    <s v="Rape/sexual assault"/>
    <n v="59363"/>
    <n v="26349"/>
    <n v="92377"/>
    <n v="16844"/>
    <n v="0"/>
    <n v="19.899999999999999"/>
    <n v="12.21"/>
    <n v="30.72"/>
    <n v="4.71"/>
    <n v="0"/>
  </r>
  <r>
    <x v="5"/>
    <x v="2"/>
    <s v="Not treated"/>
    <s v="Rape/sexual assault"/>
    <n v="26848"/>
    <n v="2325"/>
    <n v="51372"/>
    <n v="12512"/>
    <n v="1"/>
    <n v="6.2"/>
    <n v="2.6"/>
    <n v="14.13"/>
    <n v="2.71"/>
    <n v="1"/>
  </r>
  <r>
    <x v="6"/>
    <x v="2"/>
    <s v="Not treated"/>
    <s v="Rape/sexual assault"/>
    <n v="34648"/>
    <n v="7559"/>
    <n v="61737"/>
    <n v="13821"/>
    <n v="1"/>
    <n v="12.2"/>
    <n v="5.92"/>
    <n v="23.42"/>
    <n v="4.3099999999999996"/>
    <n v="1"/>
  </r>
  <r>
    <x v="7"/>
    <x v="2"/>
    <s v="Not treated"/>
    <s v="Rape/sexual assault"/>
    <n v="24314"/>
    <n v="3258"/>
    <n v="45370"/>
    <n v="10743"/>
    <n v="1"/>
    <n v="8.1"/>
    <n v="3.65"/>
    <n v="17.02"/>
    <n v="3.21"/>
    <n v="1"/>
  </r>
  <r>
    <x v="8"/>
    <x v="2"/>
    <s v="Not treated"/>
    <s v="Rape/sexual assault"/>
    <n v="27096"/>
    <n v="3647"/>
    <n v="50544"/>
    <n v="11964"/>
    <n v="1"/>
    <n v="7.8"/>
    <n v="3.41"/>
    <n v="16.91"/>
    <n v="3.22"/>
    <n v="1"/>
  </r>
  <r>
    <x v="9"/>
    <x v="2"/>
    <s v="Not treated"/>
    <s v="Rape/sexual assault"/>
    <n v="55138"/>
    <n v="21642"/>
    <n v="88633"/>
    <n v="17090"/>
    <n v="0"/>
    <n v="22.6"/>
    <n v="13.48"/>
    <n v="35.31"/>
    <n v="5.59"/>
    <n v="0"/>
  </r>
  <r>
    <x v="10"/>
    <x v="2"/>
    <s v="Not treated"/>
    <s v="Rape/sexual assault"/>
    <n v="19271"/>
    <n v="1352"/>
    <n v="37190"/>
    <n v="9143"/>
    <n v="1"/>
    <n v="7.2"/>
    <n v="3.02"/>
    <n v="16.100000000000001"/>
    <n v="3.09"/>
    <n v="1"/>
  </r>
  <r>
    <x v="11"/>
    <x v="2"/>
    <s v="Not treated"/>
    <s v="Rape/sexual assault"/>
    <n v="69942"/>
    <n v="23883"/>
    <n v="116001"/>
    <n v="23500"/>
    <n v="1"/>
    <n v="22.9"/>
    <n v="13.05"/>
    <n v="36.99"/>
    <n v="6.14"/>
    <n v="1"/>
  </r>
  <r>
    <x v="12"/>
    <x v="2"/>
    <s v="Not treated"/>
    <s v="Rape/sexual assault"/>
    <n v="23598"/>
    <n v="0"/>
    <n v="48478"/>
    <n v="12694"/>
    <n v="1"/>
    <n v="6.7"/>
    <n v="2.44"/>
    <n v="17.32"/>
    <n v="3.41"/>
    <n v="1"/>
  </r>
  <r>
    <x v="13"/>
    <x v="2"/>
    <s v="Not treated"/>
    <s v="Rape/sexual assault"/>
    <n v="28396"/>
    <n v="10551"/>
    <n v="46240"/>
    <n v="9105"/>
    <n v="1"/>
    <n v="11.4"/>
    <n v="6.69"/>
    <n v="18.88"/>
    <n v="3.04"/>
    <n v="1"/>
  </r>
  <r>
    <x v="14"/>
    <x v="2"/>
    <s v="Not treated"/>
    <s v="Rape/sexual assault"/>
    <n v="33010"/>
    <n v="7521"/>
    <n v="58498"/>
    <n v="13005"/>
    <n v="1"/>
    <n v="7.1"/>
    <n v="3.43"/>
    <n v="14.21"/>
    <n v="2.6"/>
    <n v="1"/>
  </r>
  <r>
    <x v="15"/>
    <x v="2"/>
    <s v="Not treated"/>
    <s v="Rape/sexual assault"/>
    <n v="17443"/>
    <n v="0"/>
    <n v="35275"/>
    <n v="9098"/>
    <n v="1"/>
    <n v="8.4"/>
    <n v="3.17"/>
    <n v="20.43"/>
    <n v="4.04"/>
    <n v="1"/>
  </r>
  <r>
    <x v="16"/>
    <x v="2"/>
    <s v="Not treated"/>
    <s v="Rape/sexual assault"/>
    <n v="14177"/>
    <n v="0"/>
    <n v="29167"/>
    <n v="7648"/>
    <n v="1"/>
    <n v="5.5"/>
    <n v="1.99"/>
    <n v="14.52"/>
    <n v="2.84"/>
    <n v="1"/>
  </r>
  <r>
    <x v="17"/>
    <x v="2"/>
    <s v="Not treated"/>
    <s v="Rape/sexual assault"/>
    <n v="32509"/>
    <n v="8079"/>
    <n v="56940"/>
    <n v="12465"/>
    <n v="1"/>
    <n v="10"/>
    <n v="4.99"/>
    <n v="19.02"/>
    <n v="3.44"/>
    <n v="1"/>
  </r>
  <r>
    <x v="18"/>
    <x v="2"/>
    <s v="Not treated"/>
    <s v="Rape/sexual assault"/>
    <n v="31092"/>
    <n v="7930"/>
    <n v="54254"/>
    <n v="11817"/>
    <n v="1"/>
    <n v="8.9"/>
    <n v="4.5"/>
    <n v="16.8"/>
    <n v="3.01"/>
    <n v="1"/>
  </r>
  <r>
    <x v="19"/>
    <x v="2"/>
    <s v="Not treated"/>
    <s v="Rape/sexual assault"/>
    <n v="60395"/>
    <n v="25999"/>
    <n v="94792"/>
    <n v="17550"/>
    <n v="0"/>
    <n v="12.7"/>
    <n v="7.56"/>
    <n v="20.48"/>
    <n v="3.24"/>
    <n v="0"/>
  </r>
  <r>
    <x v="20"/>
    <x v="2"/>
    <s v="Not treated"/>
    <s v="Rape/sexual assault"/>
    <n v="26790"/>
    <n v="6001"/>
    <n v="47580"/>
    <n v="10607"/>
    <n v="1"/>
    <n v="7.3"/>
    <n v="3.54"/>
    <n v="14.48"/>
    <n v="2.64"/>
    <n v="1"/>
  </r>
  <r>
    <x v="21"/>
    <x v="2"/>
    <s v="Not treated"/>
    <s v="Rape/sexual assault"/>
    <n v="74944"/>
    <n v="33184"/>
    <n v="116704"/>
    <n v="21307"/>
    <n v="0"/>
    <n v="12.7"/>
    <n v="7.68"/>
    <n v="20.190000000000001"/>
    <n v="3.14"/>
    <n v="0"/>
  </r>
  <r>
    <x v="22"/>
    <x v="2"/>
    <s v="Not treated"/>
    <s v="Rape/sexual assault"/>
    <n v="70033"/>
    <n v="34764"/>
    <n v="105301"/>
    <n v="17995"/>
    <n v="0"/>
    <n v="17.899999999999999"/>
    <n v="11.67"/>
    <n v="26.48"/>
    <n v="3.76"/>
    <n v="0"/>
  </r>
  <r>
    <x v="23"/>
    <x v="2"/>
    <s v="Not treated"/>
    <s v="Rape/sexual assault"/>
    <n v="41484"/>
    <n v="12114"/>
    <n v="70853"/>
    <n v="14985"/>
    <n v="0"/>
    <n v="7.5"/>
    <n v="3.86"/>
    <n v="14.07"/>
    <n v="2.4900000000000002"/>
    <n v="0"/>
  </r>
  <r>
    <x v="24"/>
    <x v="2"/>
    <s v="Not treated"/>
    <s v="Rape/sexual assault"/>
    <n v="37599"/>
    <n v="13489"/>
    <n v="61709"/>
    <n v="12301"/>
    <n v="0"/>
    <n v="8.6"/>
    <n v="4.75"/>
    <n v="15.09"/>
    <n v="2.5499999999999998"/>
    <n v="0"/>
  </r>
  <r>
    <x v="25"/>
    <x v="2"/>
    <s v="Not treated"/>
    <s v="Rape/sexual assault"/>
    <n v="85892"/>
    <n v="47894"/>
    <n v="123890"/>
    <n v="19387"/>
    <n v="0"/>
    <n v="15.2"/>
    <n v="10.33"/>
    <n v="21.94"/>
    <n v="2.94"/>
    <n v="0"/>
  </r>
  <r>
    <x v="26"/>
    <x v="2"/>
    <s v="Not treated"/>
    <s v="Rape/sexual assault"/>
    <n v="108111"/>
    <n v="62132"/>
    <n v="154090"/>
    <n v="23459"/>
    <n v="0"/>
    <n v="16"/>
    <n v="10.99"/>
    <n v="22.79"/>
    <n v="2.99"/>
    <n v="0"/>
  </r>
  <r>
    <x v="27"/>
    <x v="2"/>
    <s v="Not treated"/>
    <s v="Rape/sexual assault"/>
    <n v="88190"/>
    <n v="40164"/>
    <n v="136215"/>
    <n v="24503"/>
    <n v="0"/>
    <n v="9.8000000000000007"/>
    <n v="5.93"/>
    <n v="15.82"/>
    <n v="2.4700000000000002"/>
    <n v="0"/>
  </r>
  <r>
    <x v="0"/>
    <x v="3"/>
    <s v="Not treated"/>
    <s v="Rape/sexual assault"/>
    <n v="19355"/>
    <n v="2348"/>
    <n v="36362"/>
    <n v="8677"/>
    <n v="1"/>
    <n v="6"/>
    <n v="2.62"/>
    <n v="13.34"/>
    <n v="2.5299999999999998"/>
    <n v="1"/>
  </r>
  <r>
    <x v="1"/>
    <x v="3"/>
    <s v="Not treated"/>
    <s v="Rape/sexual assault"/>
    <n v="27376"/>
    <n v="5570"/>
    <n v="49182"/>
    <n v="11126"/>
    <n v="0"/>
    <n v="6"/>
    <n v="2.79"/>
    <n v="12.29"/>
    <n v="2.27"/>
    <n v="0"/>
  </r>
  <r>
    <x v="2"/>
    <x v="3"/>
    <s v="Not treated"/>
    <s v="Rape/sexual assault"/>
    <n v="25973"/>
    <n v="5768"/>
    <n v="46178"/>
    <n v="10309"/>
    <n v="1"/>
    <n v="3.5"/>
    <n v="1.68"/>
    <n v="7.31"/>
    <n v="1.33"/>
    <n v="1"/>
  </r>
  <r>
    <x v="3"/>
    <x v="3"/>
    <s v="Not treated"/>
    <s v="Rape/sexual assault"/>
    <n v="2582"/>
    <n v="0"/>
    <n v="8360"/>
    <n v="2948"/>
    <n v="1"/>
    <n v="0.7"/>
    <n v="7.0000000000000007E-2"/>
    <n v="5.81"/>
    <n v="0.74"/>
    <n v="1"/>
  </r>
  <r>
    <x v="4"/>
    <x v="3"/>
    <s v="Not treated"/>
    <s v="Rape/sexual assault"/>
    <n v="10838"/>
    <n v="0"/>
    <n v="23082"/>
    <n v="6247"/>
    <n v="1"/>
    <n v="3.6"/>
    <n v="1.2"/>
    <n v="10.43"/>
    <n v="2.02"/>
    <n v="1"/>
  </r>
  <r>
    <x v="5"/>
    <x v="3"/>
    <s v="Not treated"/>
    <s v="Rape/sexual assault"/>
    <n v="16773"/>
    <n v="0"/>
    <n v="35398"/>
    <n v="9503"/>
    <n v="1"/>
    <n v="3.9"/>
    <n v="1.32"/>
    <n v="10.86"/>
    <n v="2.1"/>
    <n v="1"/>
  </r>
  <r>
    <x v="6"/>
    <x v="3"/>
    <s v="Not treated"/>
    <s v="Rape/sexual assault"/>
    <n v="3122"/>
    <n v="0"/>
    <n v="9982"/>
    <n v="3500"/>
    <n v="1"/>
    <n v="1.1000000000000001"/>
    <n v="0.12"/>
    <n v="9.0399999999999991"/>
    <n v="1.21"/>
    <n v="1"/>
  </r>
  <r>
    <x v="7"/>
    <x v="3"/>
    <s v="Not treated"/>
    <s v="Rape/sexual assault"/>
    <n v="14587"/>
    <n v="0"/>
    <n v="29787"/>
    <n v="7755"/>
    <n v="1"/>
    <n v="4.9000000000000004"/>
    <n v="1.81"/>
    <n v="12.39"/>
    <n v="2.4"/>
    <n v="1"/>
  </r>
  <r>
    <x v="8"/>
    <x v="3"/>
    <s v="Not treated"/>
    <s v="Rape/sexual assault"/>
    <n v="8429"/>
    <n v="0"/>
    <n v="20727"/>
    <n v="6275"/>
    <n v="1"/>
    <n v="2.4"/>
    <n v="0.56999999999999995"/>
    <n v="9.6999999999999993"/>
    <n v="1.77"/>
    <n v="1"/>
  </r>
  <r>
    <x v="9"/>
    <x v="3"/>
    <s v="Not treated"/>
    <s v="Rape/sexual assault"/>
    <n v="16965"/>
    <n v="865"/>
    <n v="33065"/>
    <n v="8215"/>
    <n v="1"/>
    <n v="6.9"/>
    <n v="2.83"/>
    <n v="16.059999999999999"/>
    <n v="3.1"/>
    <n v="1"/>
  </r>
  <r>
    <x v="10"/>
    <x v="3"/>
    <s v="Not treated"/>
    <s v="Rape/sexual assault"/>
    <n v="11443"/>
    <n v="0"/>
    <n v="24360"/>
    <n v="6590"/>
    <n v="1"/>
    <n v="4.3"/>
    <n v="1.45"/>
    <n v="11.86"/>
    <n v="2.2999999999999998"/>
    <n v="1"/>
  </r>
  <r>
    <x v="11"/>
    <x v="3"/>
    <s v="Not treated"/>
    <s v="Rape/sexual assault"/>
    <n v="3974"/>
    <n v="0"/>
    <n v="12339"/>
    <n v="4268"/>
    <n v="1"/>
    <n v="1.3"/>
    <n v="0.16"/>
    <n v="9.67"/>
    <n v="1.37"/>
    <n v="1"/>
  </r>
  <r>
    <x v="12"/>
    <x v="3"/>
    <s v="Not treated"/>
    <s v="Rape/sexual assault"/>
    <n v="31717"/>
    <n v="2280"/>
    <n v="61155"/>
    <n v="15019"/>
    <n v="1"/>
    <n v="9.1"/>
    <n v="3.75"/>
    <n v="20.36"/>
    <n v="3.96"/>
    <n v="1"/>
  </r>
  <r>
    <x v="13"/>
    <x v="3"/>
    <s v="Not treated"/>
    <s v="Rape/sexual assault"/>
    <n v="17738"/>
    <n v="5036"/>
    <n v="30441"/>
    <n v="6481"/>
    <n v="1"/>
    <n v="7.1"/>
    <n v="3.78"/>
    <n v="13.1"/>
    <n v="2.2799999999999998"/>
    <n v="1"/>
  </r>
  <r>
    <x v="14"/>
    <x v="3"/>
    <s v="Not treated"/>
    <s v="Rape/sexual assault"/>
    <n v="14582"/>
    <n v="0"/>
    <n v="30441"/>
    <n v="8091"/>
    <n v="1"/>
    <n v="3.1"/>
    <n v="1.0900000000000001"/>
    <n v="8.75"/>
    <n v="1.68"/>
    <n v="1"/>
  </r>
  <r>
    <x v="15"/>
    <x v="3"/>
    <s v="Not treated"/>
    <s v="Rape/sexual assault"/>
    <n v="15230"/>
    <n v="0"/>
    <n v="31717"/>
    <n v="8412"/>
    <n v="1"/>
    <n v="7.3"/>
    <n v="2.6"/>
    <n v="19.02"/>
    <n v="3.77"/>
    <n v="1"/>
  </r>
  <r>
    <x v="16"/>
    <x v="3"/>
    <s v="Not treated"/>
    <s v="Rape/sexual assault"/>
    <n v="10070"/>
    <n v="0"/>
    <n v="22458"/>
    <n v="6320"/>
    <n v="1"/>
    <n v="3.9"/>
    <n v="1.18"/>
    <n v="12.33"/>
    <n v="2.38"/>
    <n v="1"/>
  </r>
  <r>
    <x v="17"/>
    <x v="3"/>
    <s v="Not treated"/>
    <s v="Rape/sexual assault"/>
    <n v="16004"/>
    <n v="64"/>
    <n v="31944"/>
    <n v="8133"/>
    <n v="1"/>
    <n v="4.9000000000000004"/>
    <n v="1.89"/>
    <n v="12.2"/>
    <n v="2.36"/>
    <n v="1"/>
  </r>
  <r>
    <x v="18"/>
    <x v="3"/>
    <s v="Not treated"/>
    <s v="Rape/sexual assault"/>
    <n v="19358"/>
    <n v="2254"/>
    <n v="36462"/>
    <n v="8727"/>
    <n v="1"/>
    <n v="5.5"/>
    <n v="2.41"/>
    <n v="12.2"/>
    <n v="2.2999999999999998"/>
    <n v="1"/>
  </r>
  <r>
    <x v="19"/>
    <x v="3"/>
    <s v="Not treated"/>
    <s v="Rape/sexual assault"/>
    <n v="22237"/>
    <n v="3307"/>
    <n v="41168"/>
    <n v="9659"/>
    <n v="1"/>
    <n v="4.7"/>
    <n v="2.06"/>
    <n v="10.24"/>
    <n v="1.92"/>
    <n v="1"/>
  </r>
  <r>
    <x v="20"/>
    <x v="3"/>
    <s v="Not treated"/>
    <s v="Rape/sexual assault"/>
    <n v="18795"/>
    <n v="2083"/>
    <n v="35506"/>
    <n v="8526"/>
    <n v="1"/>
    <n v="5.0999999999999996"/>
    <n v="2.2000000000000002"/>
    <n v="11.48"/>
    <n v="2.17"/>
    <n v="1"/>
  </r>
  <r>
    <x v="21"/>
    <x v="3"/>
    <s v="Not treated"/>
    <s v="Rape/sexual assault"/>
    <n v="12387"/>
    <n v="0"/>
    <n v="26504"/>
    <n v="7203"/>
    <n v="1"/>
    <n v="2.1"/>
    <n v="0.69"/>
    <n v="6.21"/>
    <n v="1.18"/>
    <n v="1"/>
  </r>
  <r>
    <x v="22"/>
    <x v="3"/>
    <s v="Not treated"/>
    <s v="Rape/sexual assault"/>
    <n v="26868"/>
    <n v="7905"/>
    <n v="45830"/>
    <n v="9675"/>
    <n v="1"/>
    <n v="6.9"/>
    <n v="3.56"/>
    <n v="12.83"/>
    <n v="2.2599999999999998"/>
    <n v="1"/>
  </r>
  <r>
    <x v="23"/>
    <x v="3"/>
    <s v="Not treated"/>
    <s v="Rape/sexual assault"/>
    <n v="28062"/>
    <n v="4835"/>
    <n v="51288"/>
    <n v="11850"/>
    <n v="1"/>
    <n v="5.0999999999999996"/>
    <n v="2.2999999999999998"/>
    <n v="10.82"/>
    <n v="2.02"/>
    <n v="1"/>
  </r>
  <r>
    <x v="24"/>
    <x v="3"/>
    <s v="Not treated"/>
    <s v="Rape/sexual assault"/>
    <n v="19098"/>
    <n v="3099"/>
    <n v="35097"/>
    <n v="8163"/>
    <n v="1"/>
    <n v="4.4000000000000004"/>
    <n v="1.95"/>
    <n v="9.4700000000000006"/>
    <n v="1.77"/>
    <n v="1"/>
  </r>
  <r>
    <x v="25"/>
    <x v="3"/>
    <s v="Not treated"/>
    <s v="Rape/sexual assault"/>
    <n v="13859"/>
    <n v="1186"/>
    <n v="26533"/>
    <n v="6466"/>
    <n v="1"/>
    <n v="2.5"/>
    <n v="1.01"/>
    <n v="5.88"/>
    <n v="1.1100000000000001"/>
    <n v="1"/>
  </r>
  <r>
    <x v="26"/>
    <x v="3"/>
    <s v="Not treated"/>
    <s v="Rape/sexual assault"/>
    <n v="53213"/>
    <n v="23121"/>
    <n v="83306"/>
    <n v="15354"/>
    <n v="0"/>
    <n v="7.9"/>
    <n v="4.63"/>
    <n v="13.12"/>
    <n v="2.1"/>
    <n v="0"/>
  </r>
  <r>
    <x v="27"/>
    <x v="3"/>
    <s v="Not treated"/>
    <s v="Rape/sexual assault"/>
    <n v="27246"/>
    <n v="3160"/>
    <n v="51332"/>
    <n v="12289"/>
    <n v="1"/>
    <n v="3"/>
    <n v="1.28"/>
    <n v="7.01"/>
    <n v="1.32"/>
    <n v="1"/>
  </r>
  <r>
    <x v="0"/>
    <x v="4"/>
    <s v="Not treated"/>
    <s v="Rape/sexual assault"/>
    <n v="0"/>
    <m/>
    <m/>
    <m/>
    <n v="2"/>
    <n v="0"/>
    <m/>
    <m/>
    <m/>
    <n v="2"/>
  </r>
  <r>
    <x v="1"/>
    <x v="4"/>
    <s v="Not treated"/>
    <s v="Rape/sexual assault"/>
    <n v="1836"/>
    <n v="0"/>
    <n v="6673"/>
    <n v="2468"/>
    <n v="1"/>
    <n v="0.4"/>
    <n v="0.03"/>
    <n v="5.28"/>
    <n v="0.53"/>
    <n v="2"/>
  </r>
  <r>
    <x v="2"/>
    <x v="4"/>
    <s v="Not treated"/>
    <s v="Rape/sexual assault"/>
    <n v="0"/>
    <m/>
    <m/>
    <m/>
    <n v="2"/>
    <n v="0"/>
    <m/>
    <m/>
    <m/>
    <n v="2"/>
  </r>
  <r>
    <x v="3"/>
    <x v="4"/>
    <s v="Not treated"/>
    <s v="Rape/sexual assault"/>
    <n v="3105"/>
    <n v="0"/>
    <n v="9479"/>
    <n v="3252"/>
    <n v="1"/>
    <n v="0.8"/>
    <n v="0.1"/>
    <n v="5.81"/>
    <n v="0.82"/>
    <n v="1"/>
  </r>
  <r>
    <x v="4"/>
    <x v="4"/>
    <s v="Not treated"/>
    <s v="Rape/sexual assault"/>
    <n v="4676"/>
    <n v="0"/>
    <n v="12369"/>
    <n v="3925"/>
    <n v="1"/>
    <n v="1.6"/>
    <n v="0.31"/>
    <n v="7.6"/>
    <n v="1.29"/>
    <n v="1"/>
  </r>
  <r>
    <x v="5"/>
    <x v="4"/>
    <s v="Not treated"/>
    <s v="Rape/sexual assault"/>
    <n v="3990"/>
    <n v="0"/>
    <n v="12310"/>
    <n v="4245"/>
    <n v="1"/>
    <n v="0.9"/>
    <n v="0.12"/>
    <n v="6.94"/>
    <n v="0.97"/>
    <n v="1"/>
  </r>
  <r>
    <x v="6"/>
    <x v="4"/>
    <s v="Not treated"/>
    <s v="Rape/sexual assault"/>
    <n v="3208"/>
    <n v="0"/>
    <n v="10170"/>
    <n v="3552"/>
    <n v="1"/>
    <n v="1.1000000000000001"/>
    <n v="0.13"/>
    <n v="9.0399999999999991"/>
    <n v="1.23"/>
    <n v="1"/>
  </r>
  <r>
    <x v="7"/>
    <x v="4"/>
    <s v="Not treated"/>
    <s v="Rape/sexual assault"/>
    <n v="0"/>
    <m/>
    <m/>
    <m/>
    <n v="2"/>
    <n v="0"/>
    <m/>
    <m/>
    <m/>
    <n v="2"/>
  </r>
  <r>
    <x v="8"/>
    <x v="4"/>
    <s v="Not treated"/>
    <s v="Rape/sexual assault"/>
    <n v="2829"/>
    <n v="0"/>
    <n v="9700"/>
    <n v="3506"/>
    <n v="1"/>
    <n v="0.8"/>
    <n v="7.0000000000000007E-2"/>
    <n v="8.5299999999999994"/>
    <n v="1"/>
    <n v="1"/>
  </r>
  <r>
    <x v="9"/>
    <x v="4"/>
    <s v="Not treated"/>
    <s v="Rape/sexual assault"/>
    <n v="0"/>
    <m/>
    <m/>
    <m/>
    <n v="2"/>
    <n v="0"/>
    <m/>
    <m/>
    <m/>
    <n v="2"/>
  </r>
  <r>
    <x v="10"/>
    <x v="4"/>
    <s v="Not treated"/>
    <s v="Rape/sexual assault"/>
    <n v="0"/>
    <m/>
    <m/>
    <m/>
    <n v="2"/>
    <n v="0"/>
    <m/>
    <m/>
    <m/>
    <n v="2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0"/>
    <m/>
    <m/>
    <m/>
    <n v="2"/>
    <n v="0"/>
    <m/>
    <m/>
    <m/>
    <n v="2"/>
  </r>
  <r>
    <x v="13"/>
    <x v="4"/>
    <s v="Not treated"/>
    <s v="Rape/sexual assault"/>
    <n v="0"/>
    <m/>
    <m/>
    <m/>
    <n v="2"/>
    <n v="0"/>
    <m/>
    <m/>
    <m/>
    <n v="2"/>
  </r>
  <r>
    <x v="14"/>
    <x v="4"/>
    <s v="Not treated"/>
    <s v="Rape/sexual assault"/>
    <n v="7523"/>
    <n v="0"/>
    <n v="18452"/>
    <n v="5576"/>
    <n v="1"/>
    <n v="1.6"/>
    <n v="0.39"/>
    <n v="6.55"/>
    <n v="1.18"/>
    <n v="1"/>
  </r>
  <r>
    <x v="15"/>
    <x v="4"/>
    <s v="Not treated"/>
    <s v="Rape/sexual assault"/>
    <n v="0"/>
    <m/>
    <m/>
    <m/>
    <n v="2"/>
    <n v="0"/>
    <m/>
    <m/>
    <m/>
    <n v="2"/>
  </r>
  <r>
    <x v="16"/>
    <x v="4"/>
    <s v="Not treated"/>
    <s v="Rape/sexual assault"/>
    <n v="0"/>
    <m/>
    <m/>
    <m/>
    <n v="2"/>
    <n v="0"/>
    <m/>
    <m/>
    <m/>
    <n v="2"/>
  </r>
  <r>
    <x v="17"/>
    <x v="4"/>
    <s v="Not treated"/>
    <s v="Rape/sexual assault"/>
    <n v="0"/>
    <m/>
    <m/>
    <m/>
    <n v="2"/>
    <n v="0"/>
    <m/>
    <m/>
    <m/>
    <n v="2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0"/>
    <m/>
    <m/>
    <m/>
    <n v="2"/>
    <n v="0"/>
    <m/>
    <m/>
    <m/>
    <n v="2"/>
  </r>
  <r>
    <x v="20"/>
    <x v="4"/>
    <s v="Not treated"/>
    <s v="Rape/sexual assault"/>
    <n v="4295"/>
    <n v="0"/>
    <n v="11295"/>
    <n v="3571"/>
    <n v="1"/>
    <n v="1.2"/>
    <n v="0.23"/>
    <n v="5.64"/>
    <n v="0.96"/>
    <n v="1"/>
  </r>
  <r>
    <x v="21"/>
    <x v="4"/>
    <s v="Not treated"/>
    <s v="Rape/sexual assault"/>
    <n v="5358"/>
    <n v="0"/>
    <n v="14135"/>
    <n v="4478"/>
    <n v="1"/>
    <n v="0.9"/>
    <n v="0.18"/>
    <n v="4.46"/>
    <n v="0.75"/>
    <n v="1"/>
  </r>
  <r>
    <x v="22"/>
    <x v="4"/>
    <s v="Not treated"/>
    <s v="Rape/sexual assault"/>
    <n v="0"/>
    <m/>
    <m/>
    <m/>
    <n v="2"/>
    <n v="0"/>
    <m/>
    <m/>
    <m/>
    <n v="2"/>
  </r>
  <r>
    <x v="23"/>
    <x v="4"/>
    <s v="Not treated"/>
    <s v="Rape/sexual assault"/>
    <n v="0"/>
    <m/>
    <m/>
    <m/>
    <n v="2"/>
    <n v="0"/>
    <m/>
    <m/>
    <m/>
    <n v="2"/>
  </r>
  <r>
    <x v="24"/>
    <x v="4"/>
    <s v="Not treated"/>
    <s v="Rape/sexual assault"/>
    <n v="5459"/>
    <n v="0"/>
    <n v="13211"/>
    <n v="3955"/>
    <n v="1"/>
    <n v="1.2"/>
    <n v="0.31"/>
    <n v="4.93"/>
    <n v="0.89"/>
    <n v="1"/>
  </r>
  <r>
    <x v="25"/>
    <x v="4"/>
    <s v="Not treated"/>
    <s v="Rape/sexual assault"/>
    <n v="2262"/>
    <n v="0"/>
    <n v="6888"/>
    <n v="2360"/>
    <n v="1"/>
    <n v="0.4"/>
    <n v="0.05"/>
    <n v="3.01"/>
    <n v="0.42"/>
    <n v="2"/>
  </r>
  <r>
    <x v="26"/>
    <x v="4"/>
    <s v="Not treated"/>
    <s v="Rape/sexual assault"/>
    <n v="4970"/>
    <n v="0"/>
    <n v="12944"/>
    <n v="4068"/>
    <n v="1"/>
    <n v="0.7"/>
    <n v="0.15"/>
    <n v="3.55"/>
    <n v="0.6"/>
    <n v="1"/>
  </r>
  <r>
    <x v="27"/>
    <x v="4"/>
    <s v="Not treated"/>
    <s v="Rape/sexual assault"/>
    <n v="0"/>
    <m/>
    <m/>
    <m/>
    <n v="2"/>
    <n v="0"/>
    <m/>
    <m/>
    <m/>
    <n v="2"/>
  </r>
  <r>
    <x v="0"/>
    <x v="5"/>
    <s v="Not treated"/>
    <s v="Rape/sexual assault"/>
    <n v="0"/>
    <m/>
    <m/>
    <m/>
    <n v="2"/>
    <n v="0"/>
    <m/>
    <m/>
    <m/>
    <n v="2"/>
  </r>
  <r>
    <x v="1"/>
    <x v="5"/>
    <s v="Not treated"/>
    <s v="Rape/sexual assault"/>
    <n v="836"/>
    <n v="0"/>
    <n v="4031"/>
    <n v="1630"/>
    <n v="1"/>
    <n v="0.2"/>
    <n v="0"/>
    <n v="7.67"/>
    <n v="0.35"/>
    <n v="2"/>
  </r>
  <r>
    <x v="2"/>
    <x v="5"/>
    <s v="Not treated"/>
    <s v="Rape/sexual assault"/>
    <n v="504"/>
    <n v="0"/>
    <n v="2738"/>
    <n v="1140"/>
    <n v="1"/>
    <n v="0.1"/>
    <n v="0"/>
    <n v="5.46"/>
    <n v="0.15"/>
    <n v="2"/>
  </r>
  <r>
    <x v="3"/>
    <x v="5"/>
    <s v="Not treated"/>
    <s v="Rape/sexual assault"/>
    <n v="9242"/>
    <n v="0"/>
    <n v="20758"/>
    <n v="5876"/>
    <n v="1"/>
    <n v="2.2999999999999998"/>
    <n v="0.69"/>
    <n v="7.69"/>
    <n v="1.45"/>
    <n v="1"/>
  </r>
  <r>
    <x v="4"/>
    <x v="5"/>
    <s v="Not treated"/>
    <s v="Rape/sexual assault"/>
    <n v="5349"/>
    <n v="0"/>
    <n v="13629"/>
    <n v="4224"/>
    <n v="1"/>
    <n v="1.8"/>
    <n v="0.39"/>
    <n v="7.88"/>
    <n v="1.39"/>
    <n v="1"/>
  </r>
  <r>
    <x v="5"/>
    <x v="5"/>
    <s v="Not treated"/>
    <s v="Rape/sexual assault"/>
    <n v="0"/>
    <m/>
    <m/>
    <m/>
    <n v="2"/>
    <n v="0"/>
    <m/>
    <m/>
    <m/>
    <n v="2"/>
  </r>
  <r>
    <x v="6"/>
    <x v="5"/>
    <s v="Not treated"/>
    <s v="Rape/sexual assault"/>
    <n v="0"/>
    <m/>
    <m/>
    <m/>
    <n v="2"/>
    <n v="0"/>
    <m/>
    <m/>
    <m/>
    <n v="2"/>
  </r>
  <r>
    <x v="7"/>
    <x v="5"/>
    <s v="Not treated"/>
    <s v="Rape/sexual assault"/>
    <n v="0"/>
    <m/>
    <m/>
    <m/>
    <n v="2"/>
    <n v="0"/>
    <m/>
    <m/>
    <m/>
    <n v="2"/>
  </r>
  <r>
    <x v="8"/>
    <x v="5"/>
    <s v="Not treated"/>
    <s v="Rape/sexual assault"/>
    <n v="0"/>
    <m/>
    <m/>
    <m/>
    <n v="2"/>
    <n v="0"/>
    <m/>
    <m/>
    <m/>
    <n v="2"/>
  </r>
  <r>
    <x v="9"/>
    <x v="5"/>
    <s v="Not treated"/>
    <s v="Rape/sexual assault"/>
    <n v="2911"/>
    <n v="0"/>
    <n v="8706"/>
    <n v="2957"/>
    <n v="1"/>
    <n v="1.2"/>
    <n v="0.17"/>
    <n v="8.0399999999999991"/>
    <n v="1.19"/>
    <n v="1"/>
  </r>
  <r>
    <x v="10"/>
    <x v="5"/>
    <s v="Not treated"/>
    <s v="Rape/sexual assault"/>
    <n v="0"/>
    <m/>
    <m/>
    <m/>
    <n v="2"/>
    <n v="0"/>
    <m/>
    <m/>
    <m/>
    <n v="2"/>
  </r>
  <r>
    <x v="11"/>
    <x v="5"/>
    <s v="Not treated"/>
    <s v="Rape/sexual assault"/>
    <n v="0"/>
    <m/>
    <m/>
    <m/>
    <n v="2"/>
    <n v="0"/>
    <m/>
    <m/>
    <m/>
    <n v="2"/>
  </r>
  <r>
    <x v="12"/>
    <x v="5"/>
    <s v="Not treated"/>
    <s v="Rape/sexual assault"/>
    <n v="40105"/>
    <n v="6411"/>
    <n v="73798"/>
    <n v="17191"/>
    <n v="1"/>
    <n v="11.5"/>
    <n v="5.21"/>
    <n v="23.4"/>
    <n v="4.4400000000000004"/>
    <n v="1"/>
  </r>
  <r>
    <x v="13"/>
    <x v="5"/>
    <s v="Not treated"/>
    <s v="Rape/sexual assault"/>
    <n v="5329"/>
    <n v="0"/>
    <n v="10723"/>
    <n v="2752"/>
    <n v="1"/>
    <n v="2.1"/>
    <n v="0.82"/>
    <n v="5.47"/>
    <n v="1.04"/>
    <n v="1"/>
  </r>
  <r>
    <x v="14"/>
    <x v="5"/>
    <s v="Not treated"/>
    <s v="Rape/sexual assault"/>
    <n v="0"/>
    <m/>
    <m/>
    <m/>
    <n v="2"/>
    <n v="0"/>
    <m/>
    <m/>
    <m/>
    <n v="2"/>
  </r>
  <r>
    <x v="15"/>
    <x v="5"/>
    <s v="Not treated"/>
    <s v="Rape/sexual assault"/>
    <n v="2987"/>
    <n v="0"/>
    <n v="9635"/>
    <n v="3392"/>
    <n v="1"/>
    <n v="1.4"/>
    <n v="0.16"/>
    <n v="11.86"/>
    <n v="1.61"/>
    <n v="1"/>
  </r>
  <r>
    <x v="16"/>
    <x v="5"/>
    <s v="Not treated"/>
    <s v="Rape/sexual assault"/>
    <n v="0"/>
    <m/>
    <m/>
    <m/>
    <n v="2"/>
    <n v="0"/>
    <m/>
    <m/>
    <m/>
    <n v="2"/>
  </r>
  <r>
    <x v="17"/>
    <x v="5"/>
    <s v="Not treated"/>
    <s v="Rape/sexual assault"/>
    <n v="0"/>
    <m/>
    <m/>
    <m/>
    <n v="2"/>
    <n v="0"/>
    <m/>
    <m/>
    <m/>
    <n v="2"/>
  </r>
  <r>
    <x v="18"/>
    <x v="5"/>
    <s v="Not treated"/>
    <s v="Rape/sexual assault"/>
    <n v="5467"/>
    <n v="0"/>
    <n v="13337"/>
    <n v="4016"/>
    <n v="1"/>
    <n v="1.6"/>
    <n v="0.38"/>
    <n v="6.17"/>
    <n v="1.1200000000000001"/>
    <n v="1"/>
  </r>
  <r>
    <x v="19"/>
    <x v="5"/>
    <s v="Not treated"/>
    <s v="Rape/sexual assault"/>
    <n v="2608"/>
    <n v="0"/>
    <n v="8326"/>
    <n v="2917"/>
    <n v="1"/>
    <n v="0.5"/>
    <n v="0.06"/>
    <n v="4.68"/>
    <n v="0.61"/>
    <n v="1"/>
  </r>
  <r>
    <x v="20"/>
    <x v="5"/>
    <s v="Not treated"/>
    <s v="Rape/sexual assault"/>
    <n v="9605"/>
    <n v="0"/>
    <n v="20769"/>
    <n v="5696"/>
    <n v="1"/>
    <n v="2.6"/>
    <n v="0.85"/>
    <n v="7.82"/>
    <n v="1.49"/>
    <n v="1"/>
  </r>
  <r>
    <x v="21"/>
    <x v="5"/>
    <s v="Not treated"/>
    <s v="Rape/sexual assault"/>
    <n v="2751"/>
    <n v="0"/>
    <n v="8833"/>
    <n v="3103"/>
    <n v="1"/>
    <n v="0.5"/>
    <n v="0.05"/>
    <n v="4.0599999999999996"/>
    <n v="0.52"/>
    <n v="2"/>
  </r>
  <r>
    <x v="22"/>
    <x v="5"/>
    <s v="Not treated"/>
    <s v="Rape/sexual assault"/>
    <n v="2977"/>
    <n v="0"/>
    <n v="8024"/>
    <n v="2575"/>
    <n v="1"/>
    <n v="0.8"/>
    <n v="0.14000000000000001"/>
    <n v="3.96"/>
    <n v="0.65"/>
    <n v="1"/>
  </r>
  <r>
    <x v="23"/>
    <x v="5"/>
    <s v="Not treated"/>
    <s v="Rape/sexual assault"/>
    <n v="0"/>
    <m/>
    <m/>
    <m/>
    <n v="2"/>
    <n v="0"/>
    <m/>
    <m/>
    <m/>
    <n v="2"/>
  </r>
  <r>
    <x v="24"/>
    <x v="5"/>
    <s v="Not treated"/>
    <s v="Rape/sexual assault"/>
    <n v="0"/>
    <m/>
    <m/>
    <m/>
    <n v="2"/>
    <n v="0"/>
    <m/>
    <m/>
    <m/>
    <n v="2"/>
  </r>
  <r>
    <x v="25"/>
    <x v="5"/>
    <s v="Not treated"/>
    <s v="Rape/sexual assault"/>
    <n v="0"/>
    <m/>
    <m/>
    <m/>
    <n v="2"/>
    <n v="0"/>
    <m/>
    <m/>
    <m/>
    <n v="2"/>
  </r>
  <r>
    <x v="26"/>
    <x v="5"/>
    <s v="Not treated"/>
    <s v="Rape/sexual assault"/>
    <n v="5876"/>
    <n v="0"/>
    <n v="14603"/>
    <n v="4452"/>
    <n v="1"/>
    <n v="0.9"/>
    <n v="0.2"/>
    <n v="3.73"/>
    <n v="0.65"/>
    <n v="1"/>
  </r>
  <r>
    <x v="27"/>
    <x v="5"/>
    <s v="Not treated"/>
    <s v="Rape/sexual assault"/>
    <n v="2567"/>
    <n v="0"/>
    <n v="9173"/>
    <n v="3370"/>
    <n v="1"/>
    <n v="0.3"/>
    <n v="0.02"/>
    <n v="3.61"/>
    <n v="0.37"/>
    <n v="2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Not treated"/>
    <s v="Rape/sexual assault"/>
    <n v="69572"/>
    <n v="32083"/>
    <n v="107061"/>
    <n v="19127"/>
    <n v="0"/>
    <n v="21.7"/>
    <n v="13.76"/>
    <n v="32.61"/>
    <n v="4.82"/>
    <n v="0"/>
  </r>
  <r>
    <x v="1"/>
    <x v="0"/>
    <s v="Not treated"/>
    <s v="Rape/sexual assault"/>
    <n v="107980"/>
    <n v="57699"/>
    <n v="158262"/>
    <n v="25654"/>
    <n v="0"/>
    <n v="23.5"/>
    <n v="15.89"/>
    <n v="33.340000000000003"/>
    <n v="4.47"/>
    <n v="0"/>
  </r>
  <r>
    <x v="2"/>
    <x v="0"/>
    <s v="Not treated"/>
    <s v="Rape/sexual assault"/>
    <n v="123276"/>
    <n v="69444"/>
    <n v="177107"/>
    <n v="27466"/>
    <n v="0"/>
    <n v="16.8"/>
    <n v="11.53"/>
    <n v="23.77"/>
    <n v="3.11"/>
    <n v="0"/>
  </r>
  <r>
    <x v="3"/>
    <x v="0"/>
    <s v="Not treated"/>
    <s v="Rape/sexual assault"/>
    <n v="42517"/>
    <n v="15029"/>
    <n v="70005"/>
    <n v="14025"/>
    <n v="0"/>
    <n v="10.8"/>
    <n v="5.92"/>
    <n v="18.88"/>
    <n v="3.21"/>
    <n v="0"/>
  </r>
  <r>
    <x v="4"/>
    <x v="0"/>
    <s v="Not treated"/>
    <s v="Rape/sexual assault"/>
    <n v="85202"/>
    <n v="44017"/>
    <n v="126387"/>
    <n v="21013"/>
    <n v="0"/>
    <n v="28.6"/>
    <n v="19.14"/>
    <n v="40.29"/>
    <n v="5.45"/>
    <n v="0"/>
  </r>
  <r>
    <x v="5"/>
    <x v="0"/>
    <s v="Not treated"/>
    <s v="Rape/sexual assault"/>
    <n v="30343"/>
    <n v="3974"/>
    <n v="56713"/>
    <n v="13454"/>
    <n v="0"/>
    <n v="7"/>
    <n v="3.08"/>
    <n v="15.23"/>
    <n v="2.89"/>
    <n v="0"/>
  </r>
  <r>
    <x v="6"/>
    <x v="0"/>
    <s v="Not treated"/>
    <s v="Rape/sexual assault"/>
    <n v="43034"/>
    <n v="12147"/>
    <n v="73920"/>
    <n v="15759"/>
    <n v="1"/>
    <n v="15.1"/>
    <n v="7.9"/>
    <n v="27.04"/>
    <n v="4.79"/>
    <n v="1"/>
  </r>
  <r>
    <x v="7"/>
    <x v="0"/>
    <s v="Not treated"/>
    <s v="Rape/sexual assault"/>
    <n v="73653"/>
    <n v="29865"/>
    <n v="117441"/>
    <n v="22341"/>
    <n v="0"/>
    <n v="24.5"/>
    <n v="15.12"/>
    <n v="37.24"/>
    <n v="5.68"/>
    <n v="0"/>
  </r>
  <r>
    <x v="8"/>
    <x v="0"/>
    <s v="Not treated"/>
    <s v="Rape/sexual assault"/>
    <n v="39417"/>
    <n v="10388"/>
    <n v="68446"/>
    <n v="14811"/>
    <n v="1"/>
    <n v="11.4"/>
    <n v="5.69"/>
    <n v="21.4"/>
    <n v="3.87"/>
    <n v="1"/>
  </r>
  <r>
    <x v="9"/>
    <x v="0"/>
    <s v="Not treated"/>
    <s v="Rape/sexual assault"/>
    <n v="27169"/>
    <n v="5701"/>
    <n v="48636"/>
    <n v="10953"/>
    <n v="1"/>
    <n v="11.1"/>
    <n v="5.39"/>
    <n v="21.59"/>
    <n v="3.98"/>
    <n v="1"/>
  </r>
  <r>
    <x v="10"/>
    <x v="0"/>
    <s v="Not treated"/>
    <s v="Rape/sexual assault"/>
    <n v="14190"/>
    <n v="0"/>
    <n v="28961"/>
    <n v="7536"/>
    <n v="1"/>
    <n v="5.3"/>
    <n v="1.97"/>
    <n v="13.39"/>
    <n v="2.6"/>
    <n v="1"/>
  </r>
  <r>
    <x v="11"/>
    <x v="0"/>
    <s v="Not treated"/>
    <s v="Rape/sexual assault"/>
    <n v="6427"/>
    <n v="0"/>
    <n v="17391"/>
    <n v="5594"/>
    <n v="1"/>
    <n v="2.1"/>
    <n v="0.39"/>
    <n v="10.47"/>
    <n v="1.78"/>
    <n v="1"/>
  </r>
  <r>
    <x v="12"/>
    <x v="0"/>
    <s v="Not treated"/>
    <s v="Rape/sexual assault"/>
    <n v="81291"/>
    <n v="30248"/>
    <n v="132334"/>
    <n v="26043"/>
    <n v="1"/>
    <n v="23.2"/>
    <n v="13.41"/>
    <n v="37.200000000000003"/>
    <n v="6.11"/>
    <n v="1"/>
  </r>
  <r>
    <x v="13"/>
    <x v="0"/>
    <s v="Not treated"/>
    <s v="Rape/sexual assault"/>
    <n v="28676"/>
    <n v="10704"/>
    <n v="46649"/>
    <n v="9170"/>
    <n v="1"/>
    <n v="11.6"/>
    <n v="6.77"/>
    <n v="19.03"/>
    <n v="3.06"/>
    <n v="1"/>
  </r>
  <r>
    <x v="14"/>
    <x v="0"/>
    <s v="Not treated"/>
    <s v="Rape/sexual assault"/>
    <n v="123119"/>
    <n v="66180"/>
    <n v="180059"/>
    <n v="29051"/>
    <n v="0"/>
    <n v="26.6"/>
    <n v="18.12"/>
    <n v="37.14"/>
    <n v="4.8899999999999997"/>
    <n v="0"/>
  </r>
  <r>
    <x v="15"/>
    <x v="0"/>
    <s v="Not treated"/>
    <s v="Rape/sexual assault"/>
    <n v="27882"/>
    <n v="4404"/>
    <n v="51359"/>
    <n v="11978"/>
    <n v="1"/>
    <n v="13.4"/>
    <n v="6.16"/>
    <n v="26.8"/>
    <n v="5.0999999999999996"/>
    <n v="1"/>
  </r>
  <r>
    <x v="16"/>
    <x v="0"/>
    <s v="Not treated"/>
    <s v="Rape/sexual assault"/>
    <n v="20946"/>
    <n v="2249"/>
    <n v="39643"/>
    <n v="9539"/>
    <n v="1"/>
    <n v="8.1999999999999993"/>
    <n v="3.49"/>
    <n v="18.03"/>
    <n v="3.46"/>
    <n v="1"/>
  </r>
  <r>
    <x v="17"/>
    <x v="0"/>
    <s v="Not treated"/>
    <s v="Rape/sexual assault"/>
    <n v="15281"/>
    <n v="0"/>
    <n v="30790"/>
    <n v="7913"/>
    <n v="1"/>
    <n v="4.7"/>
    <n v="1.77"/>
    <n v="11.88"/>
    <n v="2.2999999999999998"/>
    <n v="1"/>
  </r>
  <r>
    <x v="18"/>
    <x v="0"/>
    <s v="Not treated"/>
    <s v="Rape/sexual assault"/>
    <n v="14119"/>
    <n v="91"/>
    <n v="28148"/>
    <n v="7158"/>
    <n v="1"/>
    <n v="4"/>
    <n v="1.56"/>
    <n v="10.01"/>
    <n v="1.92"/>
    <n v="1"/>
  </r>
  <r>
    <x v="19"/>
    <x v="0"/>
    <s v="Not treated"/>
    <s v="Rape/sexual assault"/>
    <n v="91102"/>
    <n v="46759"/>
    <n v="135445"/>
    <n v="22624"/>
    <n v="0"/>
    <n v="19.100000000000001"/>
    <n v="12.54"/>
    <n v="28.04"/>
    <n v="3.95"/>
    <n v="0"/>
  </r>
  <r>
    <x v="20"/>
    <x v="0"/>
    <s v="Not treated"/>
    <s v="Rape/sexual assault"/>
    <n v="77038"/>
    <n v="36309"/>
    <n v="117766"/>
    <n v="20780"/>
    <n v="1"/>
    <n v="21"/>
    <n v="13.45"/>
    <n v="31.26"/>
    <n v="4.54"/>
    <n v="1"/>
  </r>
  <r>
    <x v="21"/>
    <x v="0"/>
    <s v="Not treated"/>
    <s v="Rape/sexual assault"/>
    <n v="117609"/>
    <n v="62019"/>
    <n v="173200"/>
    <n v="28363"/>
    <n v="0"/>
    <n v="19.899999999999999"/>
    <n v="13.3"/>
    <n v="28.66"/>
    <n v="3.91"/>
    <n v="0"/>
  </r>
  <r>
    <x v="22"/>
    <x v="0"/>
    <s v="Not treated"/>
    <s v="Rape/sexual assault"/>
    <n v="43943"/>
    <n v="17947"/>
    <n v="69939"/>
    <n v="13263"/>
    <n v="0"/>
    <n v="11.2"/>
    <n v="6.61"/>
    <n v="18.45"/>
    <n v="2.96"/>
    <n v="0"/>
  </r>
  <r>
    <x v="23"/>
    <x v="0"/>
    <s v="Not treated"/>
    <s v="Rape/sexual assault"/>
    <n v="159437"/>
    <n v="91284"/>
    <n v="227589"/>
    <n v="34772"/>
    <n v="0"/>
    <n v="28.8"/>
    <n v="20.440000000000001"/>
    <n v="38.92"/>
    <n v="4.75"/>
    <n v="0"/>
  </r>
  <r>
    <x v="24"/>
    <x v="0"/>
    <s v="Not treated"/>
    <s v="Rape/sexual assault"/>
    <n v="29527"/>
    <n v="8730"/>
    <n v="50323"/>
    <n v="10610"/>
    <n v="0"/>
    <n v="6.8"/>
    <n v="3.48"/>
    <n v="12.7"/>
    <n v="2.2400000000000002"/>
    <n v="0"/>
  </r>
  <r>
    <x v="25"/>
    <x v="0"/>
    <s v="Not treated"/>
    <s v="Rape/sexual assault"/>
    <n v="72888"/>
    <n v="38599"/>
    <n v="107176"/>
    <n v="17494"/>
    <n v="0"/>
    <n v="12.9"/>
    <n v="8.49"/>
    <n v="19.23"/>
    <n v="2.71"/>
    <n v="0"/>
  </r>
  <r>
    <x v="26"/>
    <x v="0"/>
    <s v="Not treated"/>
    <s v="Rape/sexual assault"/>
    <n v="123562"/>
    <n v="73682"/>
    <n v="173443"/>
    <n v="25450"/>
    <n v="0"/>
    <n v="18.3"/>
    <n v="12.88"/>
    <n v="25.4"/>
    <n v="3.18"/>
    <n v="0"/>
  </r>
  <r>
    <x v="27"/>
    <x v="0"/>
    <s v="Not treated"/>
    <s v="Rape/sexual assault"/>
    <n v="148116"/>
    <n v="82197"/>
    <n v="214036"/>
    <n v="33633"/>
    <n v="0"/>
    <n v="16.5"/>
    <n v="11.14"/>
    <n v="23.72"/>
    <n v="3.19"/>
    <n v="0"/>
  </r>
  <r>
    <x v="0"/>
    <x v="1"/>
    <s v="Not treated"/>
    <s v="Rape/sexual assault"/>
    <n v="0"/>
    <m/>
    <m/>
    <m/>
    <n v="2"/>
    <n v="0"/>
    <m/>
    <m/>
    <m/>
    <n v="2"/>
  </r>
  <r>
    <x v="1"/>
    <x v="1"/>
    <s v="Not treated"/>
    <s v="Rape/sexual assault"/>
    <n v="1078"/>
    <n v="0"/>
    <n v="4728"/>
    <n v="1862"/>
    <n v="1"/>
    <n v="0.2"/>
    <n v="0.01"/>
    <n v="6.48"/>
    <n v="0.4"/>
    <n v="2"/>
  </r>
  <r>
    <x v="2"/>
    <x v="1"/>
    <s v="Not treated"/>
    <s v="Rape/sexual assault"/>
    <n v="6371"/>
    <n v="0"/>
    <n v="15232"/>
    <n v="4521"/>
    <n v="1"/>
    <n v="0.9"/>
    <n v="0.22"/>
    <n v="3.37"/>
    <n v="0.61"/>
    <n v="1"/>
  </r>
  <r>
    <x v="3"/>
    <x v="1"/>
    <s v="Not treated"/>
    <s v="Rape/sexual assault"/>
    <n v="6024"/>
    <n v="0"/>
    <n v="15132"/>
    <n v="4647"/>
    <n v="1"/>
    <n v="1.5"/>
    <n v="0.34"/>
    <n v="6.56"/>
    <n v="1.1599999999999999"/>
    <n v="1"/>
  </r>
  <r>
    <x v="4"/>
    <x v="1"/>
    <s v="Not treated"/>
    <s v="Rape/sexual assault"/>
    <n v="8255"/>
    <n v="0"/>
    <n v="18771"/>
    <n v="5365"/>
    <n v="1"/>
    <n v="2.8"/>
    <n v="0.79"/>
    <n v="9.2100000000000009"/>
    <n v="1.75"/>
    <n v="1"/>
  </r>
  <r>
    <x v="5"/>
    <x v="1"/>
    <s v="Not treated"/>
    <s v="Rape/sexual assault"/>
    <n v="2327"/>
    <n v="0"/>
    <n v="8541"/>
    <n v="3171"/>
    <n v="1"/>
    <n v="0.5"/>
    <n v="0.04"/>
    <n v="7.22"/>
    <n v="0.73"/>
    <n v="1"/>
  </r>
  <r>
    <x v="6"/>
    <x v="1"/>
    <s v="Not treated"/>
    <s v="Rape/sexual assault"/>
    <n v="0"/>
    <m/>
    <m/>
    <m/>
    <n v="2"/>
    <n v="0"/>
    <m/>
    <m/>
    <m/>
    <n v="2"/>
  </r>
  <r>
    <x v="7"/>
    <x v="1"/>
    <s v="Not treated"/>
    <s v="Rape/sexual assault"/>
    <n v="1936"/>
    <n v="0"/>
    <n v="6459"/>
    <n v="2308"/>
    <n v="1"/>
    <n v="0.6"/>
    <n v="0.06"/>
    <n v="6.19"/>
    <n v="0.76"/>
    <n v="1"/>
  </r>
  <r>
    <x v="8"/>
    <x v="1"/>
    <s v="Not treated"/>
    <s v="Rape/sexual assault"/>
    <n v="0"/>
    <m/>
    <m/>
    <m/>
    <n v="2"/>
    <n v="0"/>
    <m/>
    <m/>
    <m/>
    <n v="2"/>
  </r>
  <r>
    <x v="9"/>
    <x v="1"/>
    <s v="Not treated"/>
    <s v="Rape/sexual assault"/>
    <n v="0"/>
    <m/>
    <m/>
    <m/>
    <n v="2"/>
    <n v="0"/>
    <m/>
    <m/>
    <m/>
    <n v="2"/>
  </r>
  <r>
    <x v="10"/>
    <x v="1"/>
    <s v="Not treated"/>
    <s v="Rape/sexual assault"/>
    <n v="2055"/>
    <n v="0"/>
    <n v="6707"/>
    <n v="2374"/>
    <n v="1"/>
    <n v="0.8"/>
    <n v="0.08"/>
    <n v="6.8"/>
    <n v="0.87"/>
    <n v="1"/>
  </r>
  <r>
    <x v="11"/>
    <x v="1"/>
    <s v="Not treated"/>
    <s v="Rape/sexual assault"/>
    <n v="0"/>
    <m/>
    <m/>
    <m/>
    <n v="2"/>
    <n v="0"/>
    <m/>
    <m/>
    <m/>
    <n v="2"/>
  </r>
  <r>
    <x v="12"/>
    <x v="1"/>
    <s v="Not treated"/>
    <s v="Rape/sexual assault"/>
    <n v="0"/>
    <m/>
    <m/>
    <m/>
    <n v="2"/>
    <n v="0"/>
    <m/>
    <m/>
    <m/>
    <n v="2"/>
  </r>
  <r>
    <x v="13"/>
    <x v="1"/>
    <s v="Not treated"/>
    <s v="Rape/sexual assault"/>
    <n v="0"/>
    <m/>
    <m/>
    <m/>
    <n v="2"/>
    <n v="0"/>
    <m/>
    <m/>
    <m/>
    <n v="2"/>
  </r>
  <r>
    <x v="14"/>
    <x v="1"/>
    <s v="Not treated"/>
    <s v="Rape/sexual assault"/>
    <n v="7397"/>
    <n v="0"/>
    <n v="18223"/>
    <n v="5524"/>
    <n v="1"/>
    <n v="1.6"/>
    <n v="0.38"/>
    <n v="6.51"/>
    <n v="1.17"/>
    <n v="1"/>
  </r>
  <r>
    <x v="15"/>
    <x v="1"/>
    <s v="Not treated"/>
    <s v="Rape/sexual assault"/>
    <n v="7249"/>
    <n v="0"/>
    <n v="18069"/>
    <n v="5521"/>
    <n v="1"/>
    <n v="3.5"/>
    <n v="0.81"/>
    <n v="13.85"/>
    <n v="2.56"/>
    <n v="1"/>
  </r>
  <r>
    <x v="16"/>
    <x v="1"/>
    <s v="Not treated"/>
    <s v="Rape/sexual assault"/>
    <n v="0"/>
    <m/>
    <m/>
    <m/>
    <n v="2"/>
    <n v="0"/>
    <m/>
    <m/>
    <m/>
    <n v="2"/>
  </r>
  <r>
    <x v="17"/>
    <x v="1"/>
    <s v="Not treated"/>
    <s v="Rape/sexual assault"/>
    <n v="30954"/>
    <n v="7246"/>
    <n v="54663"/>
    <n v="12096"/>
    <n v="1"/>
    <n v="9.5"/>
    <n v="4.67"/>
    <n v="18.399999999999999"/>
    <n v="3.35"/>
    <n v="1"/>
  </r>
  <r>
    <x v="18"/>
    <x v="1"/>
    <s v="Not treated"/>
    <s v="Rape/sexual assault"/>
    <n v="0"/>
    <m/>
    <m/>
    <m/>
    <n v="2"/>
    <n v="0"/>
    <m/>
    <m/>
    <m/>
    <n v="2"/>
  </r>
  <r>
    <x v="19"/>
    <x v="1"/>
    <s v="Not treated"/>
    <s v="Rape/sexual assault"/>
    <n v="3025"/>
    <n v="0"/>
    <n v="9220"/>
    <n v="3161"/>
    <n v="1"/>
    <n v="0.6"/>
    <n v="0.08"/>
    <n v="4.6900000000000004"/>
    <n v="0.66"/>
    <n v="1"/>
  </r>
  <r>
    <x v="20"/>
    <x v="1"/>
    <s v="Not treated"/>
    <s v="Rape/sexual assault"/>
    <n v="0"/>
    <m/>
    <m/>
    <m/>
    <n v="2"/>
    <n v="0"/>
    <m/>
    <m/>
    <m/>
    <n v="2"/>
  </r>
  <r>
    <x v="21"/>
    <x v="1"/>
    <s v="Not treated"/>
    <s v="Rape/sexual assault"/>
    <n v="4966"/>
    <n v="0"/>
    <n v="13380"/>
    <n v="4293"/>
    <n v="1"/>
    <n v="0.8"/>
    <n v="0.16"/>
    <n v="4.37"/>
    <n v="0.72"/>
    <n v="1"/>
  </r>
  <r>
    <x v="22"/>
    <x v="1"/>
    <s v="Not treated"/>
    <s v="Rape/sexual assault"/>
    <n v="3464"/>
    <n v="0"/>
    <n v="8968"/>
    <n v="2808"/>
    <n v="1"/>
    <n v="0.9"/>
    <n v="0.18"/>
    <n v="4.1399999999999997"/>
    <n v="0.71"/>
    <n v="1"/>
  </r>
  <r>
    <x v="23"/>
    <x v="1"/>
    <s v="Not treated"/>
    <s v="Rape/sexual assault"/>
    <n v="6954"/>
    <n v="0"/>
    <n v="17350"/>
    <n v="5304"/>
    <n v="1"/>
    <n v="1.3"/>
    <n v="0.28999999999999998"/>
    <n v="5.33"/>
    <n v="0.94"/>
    <n v="1"/>
  </r>
  <r>
    <x v="24"/>
    <x v="1"/>
    <s v="Not treated"/>
    <s v="Rape/sexual assault"/>
    <n v="14301"/>
    <n v="818"/>
    <n v="27784"/>
    <n v="6879"/>
    <n v="1"/>
    <n v="3.3"/>
    <n v="1.31"/>
    <n v="7.92"/>
    <n v="1.51"/>
    <n v="1"/>
  </r>
  <r>
    <x v="25"/>
    <x v="1"/>
    <s v="Not treated"/>
    <s v="Rape/sexual assault"/>
    <n v="14719"/>
    <n v="1598"/>
    <n v="27840"/>
    <n v="6695"/>
    <n v="1"/>
    <n v="2.6"/>
    <n v="1.1000000000000001"/>
    <n v="6.1"/>
    <n v="1.1499999999999999"/>
    <n v="1"/>
  </r>
  <r>
    <x v="26"/>
    <x v="1"/>
    <s v="Not treated"/>
    <s v="Rape/sexual assault"/>
    <n v="33803"/>
    <n v="10697"/>
    <n v="56908"/>
    <n v="11789"/>
    <n v="1"/>
    <n v="5"/>
    <n v="2.6"/>
    <n v="9.4600000000000009"/>
    <n v="1.66"/>
    <n v="1"/>
  </r>
  <r>
    <x v="27"/>
    <x v="1"/>
    <s v="Not treated"/>
    <s v="Rape/sexual assault"/>
    <n v="16468"/>
    <n v="0"/>
    <n v="34580"/>
    <n v="9241"/>
    <n v="1"/>
    <n v="1.8"/>
    <n v="0.62"/>
    <n v="5.29"/>
    <n v="1.01"/>
    <n v="1"/>
  </r>
  <r>
    <x v="0"/>
    <x v="2"/>
    <s v="Not treated"/>
    <s v="Rape/sexual assault"/>
    <n v="69980"/>
    <n v="32351"/>
    <n v="107608"/>
    <n v="19199"/>
    <n v="0"/>
    <n v="21.9"/>
    <n v="13.86"/>
    <n v="32.76"/>
    <n v="4.83"/>
    <n v="0"/>
  </r>
  <r>
    <x v="1"/>
    <x v="2"/>
    <s v="Not treated"/>
    <s v="Rape/sexual assault"/>
    <n v="89736"/>
    <n v="44955"/>
    <n v="134517"/>
    <n v="22848"/>
    <n v="0"/>
    <n v="19.5"/>
    <n v="12.69"/>
    <n v="28.87"/>
    <n v="4.12"/>
    <n v="0"/>
  </r>
  <r>
    <x v="2"/>
    <x v="2"/>
    <s v="Not treated"/>
    <s v="Rape/sexual assault"/>
    <n v="76165"/>
    <n v="36700"/>
    <n v="115629"/>
    <n v="20135"/>
    <n v="0"/>
    <n v="10.4"/>
    <n v="6.49"/>
    <n v="16.16"/>
    <n v="2.42"/>
    <n v="0"/>
  </r>
  <r>
    <x v="3"/>
    <x v="2"/>
    <s v="Not treated"/>
    <s v="Rape/sexual assault"/>
    <n v="25111"/>
    <n v="4883"/>
    <n v="45339"/>
    <n v="10320"/>
    <n v="0"/>
    <n v="6.4"/>
    <n v="2.95"/>
    <n v="13.24"/>
    <n v="2.46"/>
    <n v="0"/>
  </r>
  <r>
    <x v="4"/>
    <x v="2"/>
    <s v="Not treated"/>
    <s v="Rape/sexual assault"/>
    <n v="59363"/>
    <n v="26349"/>
    <n v="92377"/>
    <n v="16844"/>
    <n v="0"/>
    <n v="19.899999999999999"/>
    <n v="12.21"/>
    <n v="30.72"/>
    <n v="4.71"/>
    <n v="0"/>
  </r>
  <r>
    <x v="5"/>
    <x v="2"/>
    <s v="Not treated"/>
    <s v="Rape/sexual assault"/>
    <n v="26848"/>
    <n v="2325"/>
    <n v="51372"/>
    <n v="12512"/>
    <n v="1"/>
    <n v="6.2"/>
    <n v="2.6"/>
    <n v="14.13"/>
    <n v="2.71"/>
    <n v="1"/>
  </r>
  <r>
    <x v="6"/>
    <x v="2"/>
    <s v="Not treated"/>
    <s v="Rape/sexual assault"/>
    <n v="34648"/>
    <n v="7559"/>
    <n v="61737"/>
    <n v="13821"/>
    <n v="1"/>
    <n v="12.2"/>
    <n v="5.92"/>
    <n v="23.42"/>
    <n v="4.3099999999999996"/>
    <n v="1"/>
  </r>
  <r>
    <x v="7"/>
    <x v="2"/>
    <s v="Not treated"/>
    <s v="Rape/sexual assault"/>
    <n v="24314"/>
    <n v="3258"/>
    <n v="45370"/>
    <n v="10743"/>
    <n v="1"/>
    <n v="8.1"/>
    <n v="3.65"/>
    <n v="17.02"/>
    <n v="3.21"/>
    <n v="1"/>
  </r>
  <r>
    <x v="8"/>
    <x v="2"/>
    <s v="Not treated"/>
    <s v="Rape/sexual assault"/>
    <n v="27096"/>
    <n v="3647"/>
    <n v="50544"/>
    <n v="11964"/>
    <n v="1"/>
    <n v="7.8"/>
    <n v="3.41"/>
    <n v="16.91"/>
    <n v="3.22"/>
    <n v="1"/>
  </r>
  <r>
    <x v="9"/>
    <x v="2"/>
    <s v="Not treated"/>
    <s v="Rape/sexual assault"/>
    <n v="55138"/>
    <n v="21642"/>
    <n v="88633"/>
    <n v="17090"/>
    <n v="0"/>
    <n v="22.6"/>
    <n v="13.48"/>
    <n v="35.31"/>
    <n v="5.59"/>
    <n v="0"/>
  </r>
  <r>
    <x v="10"/>
    <x v="2"/>
    <s v="Not treated"/>
    <s v="Rape/sexual assault"/>
    <n v="19271"/>
    <n v="1352"/>
    <n v="37190"/>
    <n v="9143"/>
    <n v="1"/>
    <n v="7.2"/>
    <n v="3.02"/>
    <n v="16.100000000000001"/>
    <n v="3.09"/>
    <n v="1"/>
  </r>
  <r>
    <x v="11"/>
    <x v="2"/>
    <s v="Not treated"/>
    <s v="Rape/sexual assault"/>
    <n v="69942"/>
    <n v="23883"/>
    <n v="116001"/>
    <n v="23500"/>
    <n v="1"/>
    <n v="22.9"/>
    <n v="13.05"/>
    <n v="36.99"/>
    <n v="6.14"/>
    <n v="1"/>
  </r>
  <r>
    <x v="12"/>
    <x v="2"/>
    <s v="Not treated"/>
    <s v="Rape/sexual assault"/>
    <n v="23598"/>
    <n v="0"/>
    <n v="48478"/>
    <n v="12694"/>
    <n v="1"/>
    <n v="6.7"/>
    <n v="2.44"/>
    <n v="17.32"/>
    <n v="3.41"/>
    <n v="1"/>
  </r>
  <r>
    <x v="13"/>
    <x v="2"/>
    <s v="Not treated"/>
    <s v="Rape/sexual assault"/>
    <n v="28396"/>
    <n v="10551"/>
    <n v="46240"/>
    <n v="9105"/>
    <n v="1"/>
    <n v="11.4"/>
    <n v="6.69"/>
    <n v="18.88"/>
    <n v="3.04"/>
    <n v="1"/>
  </r>
  <r>
    <x v="14"/>
    <x v="2"/>
    <s v="Not treated"/>
    <s v="Rape/sexual assault"/>
    <n v="33010"/>
    <n v="7521"/>
    <n v="58498"/>
    <n v="13005"/>
    <n v="1"/>
    <n v="7.1"/>
    <n v="3.43"/>
    <n v="14.21"/>
    <n v="2.6"/>
    <n v="1"/>
  </r>
  <r>
    <x v="15"/>
    <x v="2"/>
    <s v="Not treated"/>
    <s v="Rape/sexual assault"/>
    <n v="17443"/>
    <n v="0"/>
    <n v="35275"/>
    <n v="9098"/>
    <n v="1"/>
    <n v="8.4"/>
    <n v="3.17"/>
    <n v="20.43"/>
    <n v="4.04"/>
    <n v="1"/>
  </r>
  <r>
    <x v="16"/>
    <x v="2"/>
    <s v="Not treated"/>
    <s v="Rape/sexual assault"/>
    <n v="14177"/>
    <n v="0"/>
    <n v="29167"/>
    <n v="7648"/>
    <n v="1"/>
    <n v="5.5"/>
    <n v="1.99"/>
    <n v="14.52"/>
    <n v="2.84"/>
    <n v="1"/>
  </r>
  <r>
    <x v="17"/>
    <x v="2"/>
    <s v="Not treated"/>
    <s v="Rape/sexual assault"/>
    <n v="32509"/>
    <n v="8079"/>
    <n v="56940"/>
    <n v="12465"/>
    <n v="1"/>
    <n v="10"/>
    <n v="4.99"/>
    <n v="19.02"/>
    <n v="3.44"/>
    <n v="1"/>
  </r>
  <r>
    <x v="18"/>
    <x v="2"/>
    <s v="Not treated"/>
    <s v="Rape/sexual assault"/>
    <n v="31092"/>
    <n v="7930"/>
    <n v="54254"/>
    <n v="11817"/>
    <n v="1"/>
    <n v="8.9"/>
    <n v="4.5"/>
    <n v="16.8"/>
    <n v="3.01"/>
    <n v="1"/>
  </r>
  <r>
    <x v="19"/>
    <x v="2"/>
    <s v="Not treated"/>
    <s v="Rape/sexual assault"/>
    <n v="60395"/>
    <n v="25999"/>
    <n v="94792"/>
    <n v="17550"/>
    <n v="0"/>
    <n v="12.7"/>
    <n v="7.56"/>
    <n v="20.48"/>
    <n v="3.24"/>
    <n v="0"/>
  </r>
  <r>
    <x v="20"/>
    <x v="2"/>
    <s v="Not treated"/>
    <s v="Rape/sexual assault"/>
    <n v="26790"/>
    <n v="6001"/>
    <n v="47580"/>
    <n v="10607"/>
    <n v="1"/>
    <n v="7.3"/>
    <n v="3.54"/>
    <n v="14.48"/>
    <n v="2.64"/>
    <n v="1"/>
  </r>
  <r>
    <x v="21"/>
    <x v="2"/>
    <s v="Not treated"/>
    <s v="Rape/sexual assault"/>
    <n v="74944"/>
    <n v="33184"/>
    <n v="116704"/>
    <n v="21307"/>
    <n v="0"/>
    <n v="12.7"/>
    <n v="7.68"/>
    <n v="20.190000000000001"/>
    <n v="3.14"/>
    <n v="0"/>
  </r>
  <r>
    <x v="22"/>
    <x v="2"/>
    <s v="Not treated"/>
    <s v="Rape/sexual assault"/>
    <n v="70033"/>
    <n v="34764"/>
    <n v="105301"/>
    <n v="17995"/>
    <n v="0"/>
    <n v="17.899999999999999"/>
    <n v="11.67"/>
    <n v="26.48"/>
    <n v="3.76"/>
    <n v="0"/>
  </r>
  <r>
    <x v="23"/>
    <x v="2"/>
    <s v="Not treated"/>
    <s v="Rape/sexual assault"/>
    <n v="41484"/>
    <n v="12114"/>
    <n v="70853"/>
    <n v="14985"/>
    <n v="0"/>
    <n v="7.5"/>
    <n v="3.86"/>
    <n v="14.07"/>
    <n v="2.4900000000000002"/>
    <n v="0"/>
  </r>
  <r>
    <x v="24"/>
    <x v="2"/>
    <s v="Not treated"/>
    <s v="Rape/sexual assault"/>
    <n v="37599"/>
    <n v="13489"/>
    <n v="61709"/>
    <n v="12301"/>
    <n v="0"/>
    <n v="8.6"/>
    <n v="4.75"/>
    <n v="15.09"/>
    <n v="2.5499999999999998"/>
    <n v="0"/>
  </r>
  <r>
    <x v="25"/>
    <x v="2"/>
    <s v="Not treated"/>
    <s v="Rape/sexual assault"/>
    <n v="85892"/>
    <n v="47894"/>
    <n v="123890"/>
    <n v="19387"/>
    <n v="0"/>
    <n v="15.2"/>
    <n v="10.33"/>
    <n v="21.94"/>
    <n v="2.94"/>
    <n v="0"/>
  </r>
  <r>
    <x v="26"/>
    <x v="2"/>
    <s v="Not treated"/>
    <s v="Rape/sexual assault"/>
    <n v="108111"/>
    <n v="62132"/>
    <n v="154090"/>
    <n v="23459"/>
    <n v="0"/>
    <n v="16"/>
    <n v="10.99"/>
    <n v="22.79"/>
    <n v="2.99"/>
    <n v="0"/>
  </r>
  <r>
    <x v="27"/>
    <x v="2"/>
    <s v="Not treated"/>
    <s v="Rape/sexual assault"/>
    <n v="88190"/>
    <n v="40164"/>
    <n v="136215"/>
    <n v="24503"/>
    <n v="0"/>
    <n v="9.8000000000000007"/>
    <n v="5.93"/>
    <n v="15.82"/>
    <n v="2.4700000000000002"/>
    <n v="0"/>
  </r>
  <r>
    <x v="0"/>
    <x v="3"/>
    <s v="Not treated"/>
    <s v="Rape/sexual assault"/>
    <n v="19355"/>
    <n v="2348"/>
    <n v="36362"/>
    <n v="8677"/>
    <n v="1"/>
    <n v="6"/>
    <n v="2.62"/>
    <n v="13.34"/>
    <n v="2.5299999999999998"/>
    <n v="1"/>
  </r>
  <r>
    <x v="1"/>
    <x v="3"/>
    <s v="Not treated"/>
    <s v="Rape/sexual assault"/>
    <n v="27376"/>
    <n v="5570"/>
    <n v="49182"/>
    <n v="11126"/>
    <n v="0"/>
    <n v="6"/>
    <n v="2.79"/>
    <n v="12.29"/>
    <n v="2.27"/>
    <n v="0"/>
  </r>
  <r>
    <x v="2"/>
    <x v="3"/>
    <s v="Not treated"/>
    <s v="Rape/sexual assault"/>
    <n v="25973"/>
    <n v="5768"/>
    <n v="46178"/>
    <n v="10309"/>
    <n v="1"/>
    <n v="3.5"/>
    <n v="1.68"/>
    <n v="7.31"/>
    <n v="1.33"/>
    <n v="1"/>
  </r>
  <r>
    <x v="3"/>
    <x v="3"/>
    <s v="Not treated"/>
    <s v="Rape/sexual assault"/>
    <n v="2582"/>
    <n v="0"/>
    <n v="8360"/>
    <n v="2948"/>
    <n v="1"/>
    <n v="0.7"/>
    <n v="7.0000000000000007E-2"/>
    <n v="5.81"/>
    <n v="0.74"/>
    <n v="1"/>
  </r>
  <r>
    <x v="4"/>
    <x v="3"/>
    <s v="Not treated"/>
    <s v="Rape/sexual assault"/>
    <n v="10838"/>
    <n v="0"/>
    <n v="23082"/>
    <n v="6247"/>
    <n v="1"/>
    <n v="3.6"/>
    <n v="1.2"/>
    <n v="10.43"/>
    <n v="2.02"/>
    <n v="1"/>
  </r>
  <r>
    <x v="5"/>
    <x v="3"/>
    <s v="Not treated"/>
    <s v="Rape/sexual assault"/>
    <n v="16773"/>
    <n v="0"/>
    <n v="35398"/>
    <n v="9503"/>
    <n v="1"/>
    <n v="3.9"/>
    <n v="1.32"/>
    <n v="10.86"/>
    <n v="2.1"/>
    <n v="1"/>
  </r>
  <r>
    <x v="6"/>
    <x v="3"/>
    <s v="Not treated"/>
    <s v="Rape/sexual assault"/>
    <n v="3122"/>
    <n v="0"/>
    <n v="9982"/>
    <n v="3500"/>
    <n v="1"/>
    <n v="1.1000000000000001"/>
    <n v="0.12"/>
    <n v="9.0399999999999991"/>
    <n v="1.21"/>
    <n v="1"/>
  </r>
  <r>
    <x v="7"/>
    <x v="3"/>
    <s v="Not treated"/>
    <s v="Rape/sexual assault"/>
    <n v="14587"/>
    <n v="0"/>
    <n v="29787"/>
    <n v="7755"/>
    <n v="1"/>
    <n v="4.9000000000000004"/>
    <n v="1.81"/>
    <n v="12.39"/>
    <n v="2.4"/>
    <n v="1"/>
  </r>
  <r>
    <x v="8"/>
    <x v="3"/>
    <s v="Not treated"/>
    <s v="Rape/sexual assault"/>
    <n v="8429"/>
    <n v="0"/>
    <n v="20727"/>
    <n v="6275"/>
    <n v="1"/>
    <n v="2.4"/>
    <n v="0.56999999999999995"/>
    <n v="9.6999999999999993"/>
    <n v="1.77"/>
    <n v="1"/>
  </r>
  <r>
    <x v="9"/>
    <x v="3"/>
    <s v="Not treated"/>
    <s v="Rape/sexual assault"/>
    <n v="16965"/>
    <n v="865"/>
    <n v="33065"/>
    <n v="8215"/>
    <n v="1"/>
    <n v="6.9"/>
    <n v="2.83"/>
    <n v="16.059999999999999"/>
    <n v="3.1"/>
    <n v="1"/>
  </r>
  <r>
    <x v="10"/>
    <x v="3"/>
    <s v="Not treated"/>
    <s v="Rape/sexual assault"/>
    <n v="11443"/>
    <n v="0"/>
    <n v="24360"/>
    <n v="6590"/>
    <n v="1"/>
    <n v="4.3"/>
    <n v="1.45"/>
    <n v="11.86"/>
    <n v="2.2999999999999998"/>
    <n v="1"/>
  </r>
  <r>
    <x v="11"/>
    <x v="3"/>
    <s v="Not treated"/>
    <s v="Rape/sexual assault"/>
    <n v="3974"/>
    <n v="0"/>
    <n v="12339"/>
    <n v="4268"/>
    <n v="1"/>
    <n v="1.3"/>
    <n v="0.16"/>
    <n v="9.67"/>
    <n v="1.37"/>
    <n v="1"/>
  </r>
  <r>
    <x v="12"/>
    <x v="3"/>
    <s v="Not treated"/>
    <s v="Rape/sexual assault"/>
    <n v="31717"/>
    <n v="2280"/>
    <n v="61155"/>
    <n v="15019"/>
    <n v="1"/>
    <n v="9.1"/>
    <n v="3.75"/>
    <n v="20.36"/>
    <n v="3.96"/>
    <n v="1"/>
  </r>
  <r>
    <x v="13"/>
    <x v="3"/>
    <s v="Not treated"/>
    <s v="Rape/sexual assault"/>
    <n v="17738"/>
    <n v="5036"/>
    <n v="30441"/>
    <n v="6481"/>
    <n v="1"/>
    <n v="7.1"/>
    <n v="3.78"/>
    <n v="13.1"/>
    <n v="2.2799999999999998"/>
    <n v="1"/>
  </r>
  <r>
    <x v="14"/>
    <x v="3"/>
    <s v="Not treated"/>
    <s v="Rape/sexual assault"/>
    <n v="14582"/>
    <n v="0"/>
    <n v="30441"/>
    <n v="8091"/>
    <n v="1"/>
    <n v="3.1"/>
    <n v="1.0900000000000001"/>
    <n v="8.75"/>
    <n v="1.68"/>
    <n v="1"/>
  </r>
  <r>
    <x v="15"/>
    <x v="3"/>
    <s v="Not treated"/>
    <s v="Rape/sexual assault"/>
    <n v="15230"/>
    <n v="0"/>
    <n v="31717"/>
    <n v="8412"/>
    <n v="1"/>
    <n v="7.3"/>
    <n v="2.6"/>
    <n v="19.02"/>
    <n v="3.77"/>
    <n v="1"/>
  </r>
  <r>
    <x v="16"/>
    <x v="3"/>
    <s v="Not treated"/>
    <s v="Rape/sexual assault"/>
    <n v="10070"/>
    <n v="0"/>
    <n v="22458"/>
    <n v="6320"/>
    <n v="1"/>
    <n v="3.9"/>
    <n v="1.18"/>
    <n v="12.33"/>
    <n v="2.38"/>
    <n v="1"/>
  </r>
  <r>
    <x v="17"/>
    <x v="3"/>
    <s v="Not treated"/>
    <s v="Rape/sexual assault"/>
    <n v="16004"/>
    <n v="64"/>
    <n v="31944"/>
    <n v="8133"/>
    <n v="1"/>
    <n v="4.9000000000000004"/>
    <n v="1.89"/>
    <n v="12.2"/>
    <n v="2.36"/>
    <n v="1"/>
  </r>
  <r>
    <x v="18"/>
    <x v="3"/>
    <s v="Not treated"/>
    <s v="Rape/sexual assault"/>
    <n v="19358"/>
    <n v="2254"/>
    <n v="36462"/>
    <n v="8727"/>
    <n v="1"/>
    <n v="5.5"/>
    <n v="2.41"/>
    <n v="12.2"/>
    <n v="2.2999999999999998"/>
    <n v="1"/>
  </r>
  <r>
    <x v="19"/>
    <x v="3"/>
    <s v="Not treated"/>
    <s v="Rape/sexual assault"/>
    <n v="22237"/>
    <n v="3307"/>
    <n v="41168"/>
    <n v="9659"/>
    <n v="1"/>
    <n v="4.7"/>
    <n v="2.06"/>
    <n v="10.24"/>
    <n v="1.92"/>
    <n v="1"/>
  </r>
  <r>
    <x v="20"/>
    <x v="3"/>
    <s v="Not treated"/>
    <s v="Rape/sexual assault"/>
    <n v="18795"/>
    <n v="2083"/>
    <n v="35506"/>
    <n v="8526"/>
    <n v="1"/>
    <n v="5.0999999999999996"/>
    <n v="2.2000000000000002"/>
    <n v="11.48"/>
    <n v="2.17"/>
    <n v="1"/>
  </r>
  <r>
    <x v="21"/>
    <x v="3"/>
    <s v="Not treated"/>
    <s v="Rape/sexual assault"/>
    <n v="12387"/>
    <n v="0"/>
    <n v="26504"/>
    <n v="7203"/>
    <n v="1"/>
    <n v="2.1"/>
    <n v="0.69"/>
    <n v="6.21"/>
    <n v="1.18"/>
    <n v="1"/>
  </r>
  <r>
    <x v="22"/>
    <x v="3"/>
    <s v="Not treated"/>
    <s v="Rape/sexual assault"/>
    <n v="26868"/>
    <n v="7905"/>
    <n v="45830"/>
    <n v="9675"/>
    <n v="1"/>
    <n v="6.9"/>
    <n v="3.56"/>
    <n v="12.83"/>
    <n v="2.2599999999999998"/>
    <n v="1"/>
  </r>
  <r>
    <x v="23"/>
    <x v="3"/>
    <s v="Not treated"/>
    <s v="Rape/sexual assault"/>
    <n v="28062"/>
    <n v="4835"/>
    <n v="51288"/>
    <n v="11850"/>
    <n v="1"/>
    <n v="5.0999999999999996"/>
    <n v="2.2999999999999998"/>
    <n v="10.82"/>
    <n v="2.02"/>
    <n v="1"/>
  </r>
  <r>
    <x v="24"/>
    <x v="3"/>
    <s v="Not treated"/>
    <s v="Rape/sexual assault"/>
    <n v="19098"/>
    <n v="3099"/>
    <n v="35097"/>
    <n v="8163"/>
    <n v="1"/>
    <n v="4.4000000000000004"/>
    <n v="1.95"/>
    <n v="9.4700000000000006"/>
    <n v="1.77"/>
    <n v="1"/>
  </r>
  <r>
    <x v="25"/>
    <x v="3"/>
    <s v="Not treated"/>
    <s v="Rape/sexual assault"/>
    <n v="13859"/>
    <n v="1186"/>
    <n v="26533"/>
    <n v="6466"/>
    <n v="1"/>
    <n v="2.5"/>
    <n v="1.01"/>
    <n v="5.88"/>
    <n v="1.1100000000000001"/>
    <n v="1"/>
  </r>
  <r>
    <x v="26"/>
    <x v="3"/>
    <s v="Not treated"/>
    <s v="Rape/sexual assault"/>
    <n v="53213"/>
    <n v="23121"/>
    <n v="83306"/>
    <n v="15354"/>
    <n v="0"/>
    <n v="7.9"/>
    <n v="4.63"/>
    <n v="13.12"/>
    <n v="2.1"/>
    <n v="0"/>
  </r>
  <r>
    <x v="27"/>
    <x v="3"/>
    <s v="Not treated"/>
    <s v="Rape/sexual assault"/>
    <n v="27246"/>
    <n v="3160"/>
    <n v="51332"/>
    <n v="12289"/>
    <n v="1"/>
    <n v="3"/>
    <n v="1.28"/>
    <n v="7.01"/>
    <n v="1.32"/>
    <n v="1"/>
  </r>
  <r>
    <x v="0"/>
    <x v="4"/>
    <s v="Not treated"/>
    <s v="Rape/sexual assault"/>
    <n v="0"/>
    <m/>
    <m/>
    <m/>
    <n v="2"/>
    <n v="0"/>
    <m/>
    <m/>
    <m/>
    <n v="2"/>
  </r>
  <r>
    <x v="1"/>
    <x v="4"/>
    <s v="Not treated"/>
    <s v="Rape/sexual assault"/>
    <n v="1836"/>
    <n v="0"/>
    <n v="6673"/>
    <n v="2468"/>
    <n v="1"/>
    <n v="0.4"/>
    <n v="0.03"/>
    <n v="5.28"/>
    <n v="0.53"/>
    <n v="2"/>
  </r>
  <r>
    <x v="2"/>
    <x v="4"/>
    <s v="Not treated"/>
    <s v="Rape/sexual assault"/>
    <n v="0"/>
    <m/>
    <m/>
    <m/>
    <n v="2"/>
    <n v="0"/>
    <m/>
    <m/>
    <m/>
    <n v="2"/>
  </r>
  <r>
    <x v="3"/>
    <x v="4"/>
    <s v="Not treated"/>
    <s v="Rape/sexual assault"/>
    <n v="3105"/>
    <n v="0"/>
    <n v="9479"/>
    <n v="3252"/>
    <n v="1"/>
    <n v="0.8"/>
    <n v="0.1"/>
    <n v="5.81"/>
    <n v="0.82"/>
    <n v="1"/>
  </r>
  <r>
    <x v="4"/>
    <x v="4"/>
    <s v="Not treated"/>
    <s v="Rape/sexual assault"/>
    <n v="4676"/>
    <n v="0"/>
    <n v="12369"/>
    <n v="3925"/>
    <n v="1"/>
    <n v="1.6"/>
    <n v="0.31"/>
    <n v="7.6"/>
    <n v="1.29"/>
    <n v="1"/>
  </r>
  <r>
    <x v="5"/>
    <x v="4"/>
    <s v="Not treated"/>
    <s v="Rape/sexual assault"/>
    <n v="3990"/>
    <n v="0"/>
    <n v="12310"/>
    <n v="4245"/>
    <n v="1"/>
    <n v="0.9"/>
    <n v="0.12"/>
    <n v="6.94"/>
    <n v="0.97"/>
    <n v="1"/>
  </r>
  <r>
    <x v="6"/>
    <x v="4"/>
    <s v="Not treated"/>
    <s v="Rape/sexual assault"/>
    <n v="3208"/>
    <n v="0"/>
    <n v="10170"/>
    <n v="3552"/>
    <n v="1"/>
    <n v="1.1000000000000001"/>
    <n v="0.13"/>
    <n v="9.0399999999999991"/>
    <n v="1.23"/>
    <n v="1"/>
  </r>
  <r>
    <x v="7"/>
    <x v="4"/>
    <s v="Not treated"/>
    <s v="Rape/sexual assault"/>
    <n v="0"/>
    <m/>
    <m/>
    <m/>
    <n v="2"/>
    <n v="0"/>
    <m/>
    <m/>
    <m/>
    <n v="2"/>
  </r>
  <r>
    <x v="8"/>
    <x v="4"/>
    <s v="Not treated"/>
    <s v="Rape/sexual assault"/>
    <n v="2829"/>
    <n v="0"/>
    <n v="9700"/>
    <n v="3506"/>
    <n v="1"/>
    <n v="0.8"/>
    <n v="7.0000000000000007E-2"/>
    <n v="8.5299999999999994"/>
    <n v="1"/>
    <n v="1"/>
  </r>
  <r>
    <x v="9"/>
    <x v="4"/>
    <s v="Not treated"/>
    <s v="Rape/sexual assault"/>
    <n v="0"/>
    <m/>
    <m/>
    <m/>
    <n v="2"/>
    <n v="0"/>
    <m/>
    <m/>
    <m/>
    <n v="2"/>
  </r>
  <r>
    <x v="10"/>
    <x v="4"/>
    <s v="Not treated"/>
    <s v="Rape/sexual assault"/>
    <n v="0"/>
    <m/>
    <m/>
    <m/>
    <n v="2"/>
    <n v="0"/>
    <m/>
    <m/>
    <m/>
    <n v="2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0"/>
    <m/>
    <m/>
    <m/>
    <n v="2"/>
    <n v="0"/>
    <m/>
    <m/>
    <m/>
    <n v="2"/>
  </r>
  <r>
    <x v="13"/>
    <x v="4"/>
    <s v="Not treated"/>
    <s v="Rape/sexual assault"/>
    <n v="0"/>
    <m/>
    <m/>
    <m/>
    <n v="2"/>
    <n v="0"/>
    <m/>
    <m/>
    <m/>
    <n v="2"/>
  </r>
  <r>
    <x v="14"/>
    <x v="4"/>
    <s v="Not treated"/>
    <s v="Rape/sexual assault"/>
    <n v="7523"/>
    <n v="0"/>
    <n v="18452"/>
    <n v="5576"/>
    <n v="1"/>
    <n v="1.6"/>
    <n v="0.39"/>
    <n v="6.55"/>
    <n v="1.18"/>
    <n v="1"/>
  </r>
  <r>
    <x v="15"/>
    <x v="4"/>
    <s v="Not treated"/>
    <s v="Rape/sexual assault"/>
    <n v="0"/>
    <m/>
    <m/>
    <m/>
    <n v="2"/>
    <n v="0"/>
    <m/>
    <m/>
    <m/>
    <n v="2"/>
  </r>
  <r>
    <x v="16"/>
    <x v="4"/>
    <s v="Not treated"/>
    <s v="Rape/sexual assault"/>
    <n v="0"/>
    <m/>
    <m/>
    <m/>
    <n v="2"/>
    <n v="0"/>
    <m/>
    <m/>
    <m/>
    <n v="2"/>
  </r>
  <r>
    <x v="17"/>
    <x v="4"/>
    <s v="Not treated"/>
    <s v="Rape/sexual assault"/>
    <n v="0"/>
    <m/>
    <m/>
    <m/>
    <n v="2"/>
    <n v="0"/>
    <m/>
    <m/>
    <m/>
    <n v="2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0"/>
    <m/>
    <m/>
    <m/>
    <n v="2"/>
    <n v="0"/>
    <m/>
    <m/>
    <m/>
    <n v="2"/>
  </r>
  <r>
    <x v="20"/>
    <x v="4"/>
    <s v="Not treated"/>
    <s v="Rape/sexual assault"/>
    <n v="4295"/>
    <n v="0"/>
    <n v="11295"/>
    <n v="3571"/>
    <n v="1"/>
    <n v="1.2"/>
    <n v="0.23"/>
    <n v="5.64"/>
    <n v="0.96"/>
    <n v="1"/>
  </r>
  <r>
    <x v="21"/>
    <x v="4"/>
    <s v="Not treated"/>
    <s v="Rape/sexual assault"/>
    <n v="5358"/>
    <n v="0"/>
    <n v="14135"/>
    <n v="4478"/>
    <n v="1"/>
    <n v="0.9"/>
    <n v="0.18"/>
    <n v="4.46"/>
    <n v="0.75"/>
    <n v="1"/>
  </r>
  <r>
    <x v="22"/>
    <x v="4"/>
    <s v="Not treated"/>
    <s v="Rape/sexual assault"/>
    <n v="0"/>
    <m/>
    <m/>
    <m/>
    <n v="2"/>
    <n v="0"/>
    <m/>
    <m/>
    <m/>
    <n v="2"/>
  </r>
  <r>
    <x v="23"/>
    <x v="4"/>
    <s v="Not treated"/>
    <s v="Rape/sexual assault"/>
    <n v="0"/>
    <m/>
    <m/>
    <m/>
    <n v="2"/>
    <n v="0"/>
    <m/>
    <m/>
    <m/>
    <n v="2"/>
  </r>
  <r>
    <x v="24"/>
    <x v="4"/>
    <s v="Not treated"/>
    <s v="Rape/sexual assault"/>
    <n v="5459"/>
    <n v="0"/>
    <n v="13211"/>
    <n v="3955"/>
    <n v="1"/>
    <n v="1.2"/>
    <n v="0.31"/>
    <n v="4.93"/>
    <n v="0.89"/>
    <n v="1"/>
  </r>
  <r>
    <x v="25"/>
    <x v="4"/>
    <s v="Not treated"/>
    <s v="Rape/sexual assault"/>
    <n v="2262"/>
    <n v="0"/>
    <n v="6888"/>
    <n v="2360"/>
    <n v="1"/>
    <n v="0.4"/>
    <n v="0.05"/>
    <n v="3.01"/>
    <n v="0.42"/>
    <n v="2"/>
  </r>
  <r>
    <x v="26"/>
    <x v="4"/>
    <s v="Not treated"/>
    <s v="Rape/sexual assault"/>
    <n v="4970"/>
    <n v="0"/>
    <n v="12944"/>
    <n v="4068"/>
    <n v="1"/>
    <n v="0.7"/>
    <n v="0.15"/>
    <n v="3.55"/>
    <n v="0.6"/>
    <n v="1"/>
  </r>
  <r>
    <x v="27"/>
    <x v="4"/>
    <s v="Not treated"/>
    <s v="Rape/sexual assault"/>
    <n v="0"/>
    <m/>
    <m/>
    <m/>
    <n v="2"/>
    <n v="0"/>
    <m/>
    <m/>
    <m/>
    <n v="2"/>
  </r>
  <r>
    <x v="0"/>
    <x v="5"/>
    <s v="Not treated"/>
    <s v="Rape/sexual assault"/>
    <n v="0"/>
    <m/>
    <m/>
    <m/>
    <n v="2"/>
    <n v="0"/>
    <m/>
    <m/>
    <m/>
    <n v="2"/>
  </r>
  <r>
    <x v="1"/>
    <x v="5"/>
    <s v="Not treated"/>
    <s v="Rape/sexual assault"/>
    <n v="836"/>
    <n v="0"/>
    <n v="4031"/>
    <n v="1630"/>
    <n v="1"/>
    <n v="0.2"/>
    <n v="0"/>
    <n v="7.67"/>
    <n v="0.35"/>
    <n v="2"/>
  </r>
  <r>
    <x v="2"/>
    <x v="5"/>
    <s v="Not treated"/>
    <s v="Rape/sexual assault"/>
    <n v="504"/>
    <n v="0"/>
    <n v="2738"/>
    <n v="1140"/>
    <n v="1"/>
    <n v="0.1"/>
    <n v="0"/>
    <n v="5.46"/>
    <n v="0.15"/>
    <n v="2"/>
  </r>
  <r>
    <x v="3"/>
    <x v="5"/>
    <s v="Not treated"/>
    <s v="Rape/sexual assault"/>
    <n v="9242"/>
    <n v="0"/>
    <n v="20758"/>
    <n v="5876"/>
    <n v="1"/>
    <n v="2.2999999999999998"/>
    <n v="0.69"/>
    <n v="7.69"/>
    <n v="1.45"/>
    <n v="1"/>
  </r>
  <r>
    <x v="4"/>
    <x v="5"/>
    <s v="Not treated"/>
    <s v="Rape/sexual assault"/>
    <n v="5349"/>
    <n v="0"/>
    <n v="13629"/>
    <n v="4224"/>
    <n v="1"/>
    <n v="1.8"/>
    <n v="0.39"/>
    <n v="7.88"/>
    <n v="1.39"/>
    <n v="1"/>
  </r>
  <r>
    <x v="5"/>
    <x v="5"/>
    <s v="Not treated"/>
    <s v="Rape/sexual assault"/>
    <n v="0"/>
    <m/>
    <m/>
    <m/>
    <n v="2"/>
    <n v="0"/>
    <m/>
    <m/>
    <m/>
    <n v="2"/>
  </r>
  <r>
    <x v="6"/>
    <x v="5"/>
    <s v="Not treated"/>
    <s v="Rape/sexual assault"/>
    <n v="0"/>
    <m/>
    <m/>
    <m/>
    <n v="2"/>
    <n v="0"/>
    <m/>
    <m/>
    <m/>
    <n v="2"/>
  </r>
  <r>
    <x v="7"/>
    <x v="5"/>
    <s v="Not treated"/>
    <s v="Rape/sexual assault"/>
    <n v="0"/>
    <m/>
    <m/>
    <m/>
    <n v="2"/>
    <n v="0"/>
    <m/>
    <m/>
    <m/>
    <n v="2"/>
  </r>
  <r>
    <x v="8"/>
    <x v="5"/>
    <s v="Not treated"/>
    <s v="Rape/sexual assault"/>
    <n v="0"/>
    <m/>
    <m/>
    <m/>
    <n v="2"/>
    <n v="0"/>
    <m/>
    <m/>
    <m/>
    <n v="2"/>
  </r>
  <r>
    <x v="9"/>
    <x v="5"/>
    <s v="Not treated"/>
    <s v="Rape/sexual assault"/>
    <n v="2911"/>
    <n v="0"/>
    <n v="8706"/>
    <n v="2957"/>
    <n v="1"/>
    <n v="1.2"/>
    <n v="0.17"/>
    <n v="8.0399999999999991"/>
    <n v="1.19"/>
    <n v="1"/>
  </r>
  <r>
    <x v="10"/>
    <x v="5"/>
    <s v="Not treated"/>
    <s v="Rape/sexual assault"/>
    <n v="0"/>
    <m/>
    <m/>
    <m/>
    <n v="2"/>
    <n v="0"/>
    <m/>
    <m/>
    <m/>
    <n v="2"/>
  </r>
  <r>
    <x v="11"/>
    <x v="5"/>
    <s v="Not treated"/>
    <s v="Rape/sexual assault"/>
    <n v="0"/>
    <m/>
    <m/>
    <m/>
    <n v="2"/>
    <n v="0"/>
    <m/>
    <m/>
    <m/>
    <n v="2"/>
  </r>
  <r>
    <x v="12"/>
    <x v="5"/>
    <s v="Not treated"/>
    <s v="Rape/sexual assault"/>
    <n v="40105"/>
    <n v="6411"/>
    <n v="73798"/>
    <n v="17191"/>
    <n v="1"/>
    <n v="11.5"/>
    <n v="5.21"/>
    <n v="23.4"/>
    <n v="4.4400000000000004"/>
    <n v="1"/>
  </r>
  <r>
    <x v="13"/>
    <x v="5"/>
    <s v="Not treated"/>
    <s v="Rape/sexual assault"/>
    <n v="5329"/>
    <n v="0"/>
    <n v="10723"/>
    <n v="2752"/>
    <n v="1"/>
    <n v="2.1"/>
    <n v="0.82"/>
    <n v="5.47"/>
    <n v="1.04"/>
    <n v="1"/>
  </r>
  <r>
    <x v="14"/>
    <x v="5"/>
    <s v="Not treated"/>
    <s v="Rape/sexual assault"/>
    <n v="0"/>
    <m/>
    <m/>
    <m/>
    <n v="2"/>
    <n v="0"/>
    <m/>
    <m/>
    <m/>
    <n v="2"/>
  </r>
  <r>
    <x v="15"/>
    <x v="5"/>
    <s v="Not treated"/>
    <s v="Rape/sexual assault"/>
    <n v="2987"/>
    <n v="0"/>
    <n v="9635"/>
    <n v="3392"/>
    <n v="1"/>
    <n v="1.4"/>
    <n v="0.16"/>
    <n v="11.86"/>
    <n v="1.61"/>
    <n v="1"/>
  </r>
  <r>
    <x v="16"/>
    <x v="5"/>
    <s v="Not treated"/>
    <s v="Rape/sexual assault"/>
    <n v="0"/>
    <m/>
    <m/>
    <m/>
    <n v="2"/>
    <n v="0"/>
    <m/>
    <m/>
    <m/>
    <n v="2"/>
  </r>
  <r>
    <x v="17"/>
    <x v="5"/>
    <s v="Not treated"/>
    <s v="Rape/sexual assault"/>
    <n v="0"/>
    <m/>
    <m/>
    <m/>
    <n v="2"/>
    <n v="0"/>
    <m/>
    <m/>
    <m/>
    <n v="2"/>
  </r>
  <r>
    <x v="18"/>
    <x v="5"/>
    <s v="Not treated"/>
    <s v="Rape/sexual assault"/>
    <n v="5467"/>
    <n v="0"/>
    <n v="13337"/>
    <n v="4016"/>
    <n v="1"/>
    <n v="1.6"/>
    <n v="0.38"/>
    <n v="6.17"/>
    <n v="1.1200000000000001"/>
    <n v="1"/>
  </r>
  <r>
    <x v="19"/>
    <x v="5"/>
    <s v="Not treated"/>
    <s v="Rape/sexual assault"/>
    <n v="2608"/>
    <n v="0"/>
    <n v="8326"/>
    <n v="2917"/>
    <n v="1"/>
    <n v="0.5"/>
    <n v="0.06"/>
    <n v="4.68"/>
    <n v="0.61"/>
    <n v="1"/>
  </r>
  <r>
    <x v="20"/>
    <x v="5"/>
    <s v="Not treated"/>
    <s v="Rape/sexual assault"/>
    <n v="9605"/>
    <n v="0"/>
    <n v="20769"/>
    <n v="5696"/>
    <n v="1"/>
    <n v="2.6"/>
    <n v="0.85"/>
    <n v="7.82"/>
    <n v="1.49"/>
    <n v="1"/>
  </r>
  <r>
    <x v="21"/>
    <x v="5"/>
    <s v="Not treated"/>
    <s v="Rape/sexual assault"/>
    <n v="2751"/>
    <n v="0"/>
    <n v="8833"/>
    <n v="3103"/>
    <n v="1"/>
    <n v="0.5"/>
    <n v="0.05"/>
    <n v="4.0599999999999996"/>
    <n v="0.52"/>
    <n v="2"/>
  </r>
  <r>
    <x v="22"/>
    <x v="5"/>
    <s v="Not treated"/>
    <s v="Rape/sexual assault"/>
    <n v="2977"/>
    <n v="0"/>
    <n v="8024"/>
    <n v="2575"/>
    <n v="1"/>
    <n v="0.8"/>
    <n v="0.14000000000000001"/>
    <n v="3.96"/>
    <n v="0.65"/>
    <n v="1"/>
  </r>
  <r>
    <x v="23"/>
    <x v="5"/>
    <s v="Not treated"/>
    <s v="Rape/sexual assault"/>
    <n v="0"/>
    <m/>
    <m/>
    <m/>
    <n v="2"/>
    <n v="0"/>
    <m/>
    <m/>
    <m/>
    <n v="2"/>
  </r>
  <r>
    <x v="24"/>
    <x v="5"/>
    <s v="Not treated"/>
    <s v="Rape/sexual assault"/>
    <n v="0"/>
    <m/>
    <m/>
    <m/>
    <n v="2"/>
    <n v="0"/>
    <m/>
    <m/>
    <m/>
    <n v="2"/>
  </r>
  <r>
    <x v="25"/>
    <x v="5"/>
    <s v="Not treated"/>
    <s v="Rape/sexual assault"/>
    <n v="0"/>
    <m/>
    <m/>
    <m/>
    <n v="2"/>
    <n v="0"/>
    <m/>
    <m/>
    <m/>
    <n v="2"/>
  </r>
  <r>
    <x v="26"/>
    <x v="5"/>
    <s v="Not treated"/>
    <s v="Rape/sexual assault"/>
    <n v="5876"/>
    <n v="0"/>
    <n v="14603"/>
    <n v="4452"/>
    <n v="1"/>
    <n v="0.9"/>
    <n v="0.2"/>
    <n v="3.73"/>
    <n v="0.65"/>
    <n v="1"/>
  </r>
  <r>
    <x v="27"/>
    <x v="5"/>
    <s v="Not treated"/>
    <s v="Rape/sexual assault"/>
    <n v="2567"/>
    <n v="0"/>
    <n v="9173"/>
    <n v="3370"/>
    <n v="1"/>
    <n v="0.3"/>
    <n v="0.02"/>
    <n v="3.61"/>
    <n v="0.37"/>
    <n v="2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Not treated"/>
    <s v="Rape/sexual assault"/>
    <n v="69572"/>
    <n v="32083"/>
    <n v="107061"/>
    <n v="19127"/>
    <n v="0"/>
    <n v="21.7"/>
    <n v="13.76"/>
    <n v="32.61"/>
    <n v="4.82"/>
    <n v="0"/>
  </r>
  <r>
    <x v="1"/>
    <x v="0"/>
    <s v="Not treated"/>
    <s v="Rape/sexual assault"/>
    <n v="107980"/>
    <n v="57699"/>
    <n v="158262"/>
    <n v="25654"/>
    <n v="0"/>
    <n v="23.5"/>
    <n v="15.89"/>
    <n v="33.340000000000003"/>
    <n v="4.47"/>
    <n v="0"/>
  </r>
  <r>
    <x v="2"/>
    <x v="0"/>
    <s v="Not treated"/>
    <s v="Rape/sexual assault"/>
    <n v="123276"/>
    <n v="69444"/>
    <n v="177107"/>
    <n v="27466"/>
    <n v="0"/>
    <n v="16.8"/>
    <n v="11.53"/>
    <n v="23.77"/>
    <n v="3.11"/>
    <n v="0"/>
  </r>
  <r>
    <x v="3"/>
    <x v="0"/>
    <s v="Not treated"/>
    <s v="Rape/sexual assault"/>
    <n v="42517"/>
    <n v="15029"/>
    <n v="70005"/>
    <n v="14025"/>
    <n v="0"/>
    <n v="10.8"/>
    <n v="5.92"/>
    <n v="18.88"/>
    <n v="3.21"/>
    <n v="0"/>
  </r>
  <r>
    <x v="4"/>
    <x v="0"/>
    <s v="Not treated"/>
    <s v="Rape/sexual assault"/>
    <n v="85202"/>
    <n v="44017"/>
    <n v="126387"/>
    <n v="21013"/>
    <n v="0"/>
    <n v="28.6"/>
    <n v="19.14"/>
    <n v="40.29"/>
    <n v="5.45"/>
    <n v="0"/>
  </r>
  <r>
    <x v="5"/>
    <x v="0"/>
    <s v="Not treated"/>
    <s v="Rape/sexual assault"/>
    <n v="30343"/>
    <n v="3974"/>
    <n v="56713"/>
    <n v="13454"/>
    <n v="0"/>
    <n v="7"/>
    <n v="3.08"/>
    <n v="15.23"/>
    <n v="2.89"/>
    <n v="0"/>
  </r>
  <r>
    <x v="6"/>
    <x v="0"/>
    <s v="Not treated"/>
    <s v="Rape/sexual assault"/>
    <n v="43034"/>
    <n v="12147"/>
    <n v="73920"/>
    <n v="15759"/>
    <n v="1"/>
    <n v="15.1"/>
    <n v="7.9"/>
    <n v="27.04"/>
    <n v="4.79"/>
    <n v="1"/>
  </r>
  <r>
    <x v="7"/>
    <x v="0"/>
    <s v="Not treated"/>
    <s v="Rape/sexual assault"/>
    <n v="73653"/>
    <n v="29865"/>
    <n v="117441"/>
    <n v="22341"/>
    <n v="0"/>
    <n v="24.5"/>
    <n v="15.12"/>
    <n v="37.24"/>
    <n v="5.68"/>
    <n v="0"/>
  </r>
  <r>
    <x v="8"/>
    <x v="0"/>
    <s v="Not treated"/>
    <s v="Rape/sexual assault"/>
    <n v="39417"/>
    <n v="10388"/>
    <n v="68446"/>
    <n v="14811"/>
    <n v="1"/>
    <n v="11.4"/>
    <n v="5.69"/>
    <n v="21.4"/>
    <n v="3.87"/>
    <n v="1"/>
  </r>
  <r>
    <x v="9"/>
    <x v="0"/>
    <s v="Not treated"/>
    <s v="Rape/sexual assault"/>
    <n v="27169"/>
    <n v="5701"/>
    <n v="48636"/>
    <n v="10953"/>
    <n v="1"/>
    <n v="11.1"/>
    <n v="5.39"/>
    <n v="21.59"/>
    <n v="3.98"/>
    <n v="1"/>
  </r>
  <r>
    <x v="10"/>
    <x v="0"/>
    <s v="Not treated"/>
    <s v="Rape/sexual assault"/>
    <n v="14190"/>
    <n v="0"/>
    <n v="28961"/>
    <n v="7536"/>
    <n v="1"/>
    <n v="5.3"/>
    <n v="1.97"/>
    <n v="13.39"/>
    <n v="2.6"/>
    <n v="1"/>
  </r>
  <r>
    <x v="11"/>
    <x v="0"/>
    <s v="Not treated"/>
    <s v="Rape/sexual assault"/>
    <n v="6427"/>
    <n v="0"/>
    <n v="17391"/>
    <n v="5594"/>
    <n v="1"/>
    <n v="2.1"/>
    <n v="0.39"/>
    <n v="10.47"/>
    <n v="1.78"/>
    <n v="1"/>
  </r>
  <r>
    <x v="12"/>
    <x v="0"/>
    <s v="Not treated"/>
    <s v="Rape/sexual assault"/>
    <n v="81291"/>
    <n v="30248"/>
    <n v="132334"/>
    <n v="26043"/>
    <n v="1"/>
    <n v="23.2"/>
    <n v="13.41"/>
    <n v="37.200000000000003"/>
    <n v="6.11"/>
    <n v="1"/>
  </r>
  <r>
    <x v="13"/>
    <x v="0"/>
    <s v="Not treated"/>
    <s v="Rape/sexual assault"/>
    <n v="28676"/>
    <n v="10704"/>
    <n v="46649"/>
    <n v="9170"/>
    <n v="1"/>
    <n v="11.6"/>
    <n v="6.77"/>
    <n v="19.03"/>
    <n v="3.06"/>
    <n v="1"/>
  </r>
  <r>
    <x v="14"/>
    <x v="0"/>
    <s v="Not treated"/>
    <s v="Rape/sexual assault"/>
    <n v="123119"/>
    <n v="66180"/>
    <n v="180059"/>
    <n v="29051"/>
    <n v="0"/>
    <n v="26.6"/>
    <n v="18.12"/>
    <n v="37.14"/>
    <n v="4.8899999999999997"/>
    <n v="0"/>
  </r>
  <r>
    <x v="15"/>
    <x v="0"/>
    <s v="Not treated"/>
    <s v="Rape/sexual assault"/>
    <n v="27882"/>
    <n v="4404"/>
    <n v="51359"/>
    <n v="11978"/>
    <n v="1"/>
    <n v="13.4"/>
    <n v="6.16"/>
    <n v="26.8"/>
    <n v="5.0999999999999996"/>
    <n v="1"/>
  </r>
  <r>
    <x v="16"/>
    <x v="0"/>
    <s v="Not treated"/>
    <s v="Rape/sexual assault"/>
    <n v="20946"/>
    <n v="2249"/>
    <n v="39643"/>
    <n v="9539"/>
    <n v="1"/>
    <n v="8.1999999999999993"/>
    <n v="3.49"/>
    <n v="18.03"/>
    <n v="3.46"/>
    <n v="1"/>
  </r>
  <r>
    <x v="17"/>
    <x v="0"/>
    <s v="Not treated"/>
    <s v="Rape/sexual assault"/>
    <n v="15281"/>
    <n v="0"/>
    <n v="30790"/>
    <n v="7913"/>
    <n v="1"/>
    <n v="4.7"/>
    <n v="1.77"/>
    <n v="11.88"/>
    <n v="2.2999999999999998"/>
    <n v="1"/>
  </r>
  <r>
    <x v="18"/>
    <x v="0"/>
    <s v="Not treated"/>
    <s v="Rape/sexual assault"/>
    <n v="14119"/>
    <n v="91"/>
    <n v="28148"/>
    <n v="7158"/>
    <n v="1"/>
    <n v="4"/>
    <n v="1.56"/>
    <n v="10.01"/>
    <n v="1.92"/>
    <n v="1"/>
  </r>
  <r>
    <x v="19"/>
    <x v="0"/>
    <s v="Not treated"/>
    <s v="Rape/sexual assault"/>
    <n v="91102"/>
    <n v="46759"/>
    <n v="135445"/>
    <n v="22624"/>
    <n v="0"/>
    <n v="19.100000000000001"/>
    <n v="12.54"/>
    <n v="28.04"/>
    <n v="3.95"/>
    <n v="0"/>
  </r>
  <r>
    <x v="20"/>
    <x v="0"/>
    <s v="Not treated"/>
    <s v="Rape/sexual assault"/>
    <n v="77038"/>
    <n v="36309"/>
    <n v="117766"/>
    <n v="20780"/>
    <n v="1"/>
    <n v="21"/>
    <n v="13.45"/>
    <n v="31.26"/>
    <n v="4.54"/>
    <n v="1"/>
  </r>
  <r>
    <x v="21"/>
    <x v="0"/>
    <s v="Not treated"/>
    <s v="Rape/sexual assault"/>
    <n v="117609"/>
    <n v="62019"/>
    <n v="173200"/>
    <n v="28363"/>
    <n v="0"/>
    <n v="19.899999999999999"/>
    <n v="13.3"/>
    <n v="28.66"/>
    <n v="3.91"/>
    <n v="0"/>
  </r>
  <r>
    <x v="22"/>
    <x v="0"/>
    <s v="Not treated"/>
    <s v="Rape/sexual assault"/>
    <n v="43943"/>
    <n v="17947"/>
    <n v="69939"/>
    <n v="13263"/>
    <n v="0"/>
    <n v="11.2"/>
    <n v="6.61"/>
    <n v="18.45"/>
    <n v="2.96"/>
    <n v="0"/>
  </r>
  <r>
    <x v="23"/>
    <x v="0"/>
    <s v="Not treated"/>
    <s v="Rape/sexual assault"/>
    <n v="159437"/>
    <n v="91284"/>
    <n v="227589"/>
    <n v="34772"/>
    <n v="0"/>
    <n v="28.8"/>
    <n v="20.440000000000001"/>
    <n v="38.92"/>
    <n v="4.75"/>
    <n v="0"/>
  </r>
  <r>
    <x v="24"/>
    <x v="0"/>
    <s v="Not treated"/>
    <s v="Rape/sexual assault"/>
    <n v="29527"/>
    <n v="8730"/>
    <n v="50323"/>
    <n v="10610"/>
    <n v="0"/>
    <n v="6.8"/>
    <n v="3.48"/>
    <n v="12.7"/>
    <n v="2.2400000000000002"/>
    <n v="0"/>
  </r>
  <r>
    <x v="25"/>
    <x v="0"/>
    <s v="Not treated"/>
    <s v="Rape/sexual assault"/>
    <n v="72888"/>
    <n v="38599"/>
    <n v="107176"/>
    <n v="17494"/>
    <n v="0"/>
    <n v="12.9"/>
    <n v="8.49"/>
    <n v="19.23"/>
    <n v="2.71"/>
    <n v="0"/>
  </r>
  <r>
    <x v="26"/>
    <x v="0"/>
    <s v="Not treated"/>
    <s v="Rape/sexual assault"/>
    <n v="123562"/>
    <n v="73682"/>
    <n v="173443"/>
    <n v="25450"/>
    <n v="0"/>
    <n v="18.3"/>
    <n v="12.88"/>
    <n v="25.4"/>
    <n v="3.18"/>
    <n v="0"/>
  </r>
  <r>
    <x v="27"/>
    <x v="0"/>
    <s v="Not treated"/>
    <s v="Rape/sexual assault"/>
    <n v="148116"/>
    <n v="82197"/>
    <n v="214036"/>
    <n v="33633"/>
    <n v="0"/>
    <n v="16.5"/>
    <n v="11.14"/>
    <n v="23.72"/>
    <n v="3.19"/>
    <n v="0"/>
  </r>
  <r>
    <x v="0"/>
    <x v="1"/>
    <s v="Not treated"/>
    <s v="Rape/sexual assault"/>
    <n v="0"/>
    <m/>
    <m/>
    <m/>
    <n v="2"/>
    <n v="0"/>
    <m/>
    <m/>
    <m/>
    <n v="2"/>
  </r>
  <r>
    <x v="1"/>
    <x v="1"/>
    <s v="Not treated"/>
    <s v="Rape/sexual assault"/>
    <n v="1078"/>
    <n v="0"/>
    <n v="4728"/>
    <n v="1862"/>
    <n v="1"/>
    <n v="0.2"/>
    <n v="0.01"/>
    <n v="6.48"/>
    <n v="0.4"/>
    <n v="2"/>
  </r>
  <r>
    <x v="2"/>
    <x v="1"/>
    <s v="Not treated"/>
    <s v="Rape/sexual assault"/>
    <n v="6371"/>
    <n v="0"/>
    <n v="15232"/>
    <n v="4521"/>
    <n v="1"/>
    <n v="0.9"/>
    <n v="0.22"/>
    <n v="3.37"/>
    <n v="0.61"/>
    <n v="1"/>
  </r>
  <r>
    <x v="3"/>
    <x v="1"/>
    <s v="Not treated"/>
    <s v="Rape/sexual assault"/>
    <n v="6024"/>
    <n v="0"/>
    <n v="15132"/>
    <n v="4647"/>
    <n v="1"/>
    <n v="1.5"/>
    <n v="0.34"/>
    <n v="6.56"/>
    <n v="1.1599999999999999"/>
    <n v="1"/>
  </r>
  <r>
    <x v="4"/>
    <x v="1"/>
    <s v="Not treated"/>
    <s v="Rape/sexual assault"/>
    <n v="8255"/>
    <n v="0"/>
    <n v="18771"/>
    <n v="5365"/>
    <n v="1"/>
    <n v="2.8"/>
    <n v="0.79"/>
    <n v="9.2100000000000009"/>
    <n v="1.75"/>
    <n v="1"/>
  </r>
  <r>
    <x v="5"/>
    <x v="1"/>
    <s v="Not treated"/>
    <s v="Rape/sexual assault"/>
    <n v="2327"/>
    <n v="0"/>
    <n v="8541"/>
    <n v="3171"/>
    <n v="1"/>
    <n v="0.5"/>
    <n v="0.04"/>
    <n v="7.22"/>
    <n v="0.73"/>
    <n v="1"/>
  </r>
  <r>
    <x v="6"/>
    <x v="1"/>
    <s v="Not treated"/>
    <s v="Rape/sexual assault"/>
    <n v="0"/>
    <m/>
    <m/>
    <m/>
    <n v="2"/>
    <n v="0"/>
    <m/>
    <m/>
    <m/>
    <n v="2"/>
  </r>
  <r>
    <x v="7"/>
    <x v="1"/>
    <s v="Not treated"/>
    <s v="Rape/sexual assault"/>
    <n v="1936"/>
    <n v="0"/>
    <n v="6459"/>
    <n v="2308"/>
    <n v="1"/>
    <n v="0.6"/>
    <n v="0.06"/>
    <n v="6.19"/>
    <n v="0.76"/>
    <n v="1"/>
  </r>
  <r>
    <x v="8"/>
    <x v="1"/>
    <s v="Not treated"/>
    <s v="Rape/sexual assault"/>
    <n v="0"/>
    <m/>
    <m/>
    <m/>
    <n v="2"/>
    <n v="0"/>
    <m/>
    <m/>
    <m/>
    <n v="2"/>
  </r>
  <r>
    <x v="9"/>
    <x v="1"/>
    <s v="Not treated"/>
    <s v="Rape/sexual assault"/>
    <n v="0"/>
    <m/>
    <m/>
    <m/>
    <n v="2"/>
    <n v="0"/>
    <m/>
    <m/>
    <m/>
    <n v="2"/>
  </r>
  <r>
    <x v="10"/>
    <x v="1"/>
    <s v="Not treated"/>
    <s v="Rape/sexual assault"/>
    <n v="2055"/>
    <n v="0"/>
    <n v="6707"/>
    <n v="2374"/>
    <n v="1"/>
    <n v="0.8"/>
    <n v="0.08"/>
    <n v="6.8"/>
    <n v="0.87"/>
    <n v="1"/>
  </r>
  <r>
    <x v="11"/>
    <x v="1"/>
    <s v="Not treated"/>
    <s v="Rape/sexual assault"/>
    <n v="0"/>
    <m/>
    <m/>
    <m/>
    <n v="2"/>
    <n v="0"/>
    <m/>
    <m/>
    <m/>
    <n v="2"/>
  </r>
  <r>
    <x v="12"/>
    <x v="1"/>
    <s v="Not treated"/>
    <s v="Rape/sexual assault"/>
    <n v="0"/>
    <m/>
    <m/>
    <m/>
    <n v="2"/>
    <n v="0"/>
    <m/>
    <m/>
    <m/>
    <n v="2"/>
  </r>
  <r>
    <x v="13"/>
    <x v="1"/>
    <s v="Not treated"/>
    <s v="Rape/sexual assault"/>
    <n v="0"/>
    <m/>
    <m/>
    <m/>
    <n v="2"/>
    <n v="0"/>
    <m/>
    <m/>
    <m/>
    <n v="2"/>
  </r>
  <r>
    <x v="14"/>
    <x v="1"/>
    <s v="Not treated"/>
    <s v="Rape/sexual assault"/>
    <n v="7397"/>
    <n v="0"/>
    <n v="18223"/>
    <n v="5524"/>
    <n v="1"/>
    <n v="1.6"/>
    <n v="0.38"/>
    <n v="6.51"/>
    <n v="1.17"/>
    <n v="1"/>
  </r>
  <r>
    <x v="15"/>
    <x v="1"/>
    <s v="Not treated"/>
    <s v="Rape/sexual assault"/>
    <n v="7249"/>
    <n v="0"/>
    <n v="18069"/>
    <n v="5521"/>
    <n v="1"/>
    <n v="3.5"/>
    <n v="0.81"/>
    <n v="13.85"/>
    <n v="2.56"/>
    <n v="1"/>
  </r>
  <r>
    <x v="16"/>
    <x v="1"/>
    <s v="Not treated"/>
    <s v="Rape/sexual assault"/>
    <n v="0"/>
    <m/>
    <m/>
    <m/>
    <n v="2"/>
    <n v="0"/>
    <m/>
    <m/>
    <m/>
    <n v="2"/>
  </r>
  <r>
    <x v="17"/>
    <x v="1"/>
    <s v="Not treated"/>
    <s v="Rape/sexual assault"/>
    <n v="30954"/>
    <n v="7246"/>
    <n v="54663"/>
    <n v="12096"/>
    <n v="1"/>
    <n v="9.5"/>
    <n v="4.67"/>
    <n v="18.399999999999999"/>
    <n v="3.35"/>
    <n v="1"/>
  </r>
  <r>
    <x v="18"/>
    <x v="1"/>
    <s v="Not treated"/>
    <s v="Rape/sexual assault"/>
    <n v="0"/>
    <m/>
    <m/>
    <m/>
    <n v="2"/>
    <n v="0"/>
    <m/>
    <m/>
    <m/>
    <n v="2"/>
  </r>
  <r>
    <x v="19"/>
    <x v="1"/>
    <s v="Not treated"/>
    <s v="Rape/sexual assault"/>
    <n v="3025"/>
    <n v="0"/>
    <n v="9220"/>
    <n v="3161"/>
    <n v="1"/>
    <n v="0.6"/>
    <n v="0.08"/>
    <n v="4.6900000000000004"/>
    <n v="0.66"/>
    <n v="1"/>
  </r>
  <r>
    <x v="20"/>
    <x v="1"/>
    <s v="Not treated"/>
    <s v="Rape/sexual assault"/>
    <n v="0"/>
    <m/>
    <m/>
    <m/>
    <n v="2"/>
    <n v="0"/>
    <m/>
    <m/>
    <m/>
    <n v="2"/>
  </r>
  <r>
    <x v="21"/>
    <x v="1"/>
    <s v="Not treated"/>
    <s v="Rape/sexual assault"/>
    <n v="4966"/>
    <n v="0"/>
    <n v="13380"/>
    <n v="4293"/>
    <n v="1"/>
    <n v="0.8"/>
    <n v="0.16"/>
    <n v="4.37"/>
    <n v="0.72"/>
    <n v="1"/>
  </r>
  <r>
    <x v="22"/>
    <x v="1"/>
    <s v="Not treated"/>
    <s v="Rape/sexual assault"/>
    <n v="3464"/>
    <n v="0"/>
    <n v="8968"/>
    <n v="2808"/>
    <n v="1"/>
    <n v="0.9"/>
    <n v="0.18"/>
    <n v="4.1399999999999997"/>
    <n v="0.71"/>
    <n v="1"/>
  </r>
  <r>
    <x v="23"/>
    <x v="1"/>
    <s v="Not treated"/>
    <s v="Rape/sexual assault"/>
    <n v="6954"/>
    <n v="0"/>
    <n v="17350"/>
    <n v="5304"/>
    <n v="1"/>
    <n v="1.3"/>
    <n v="0.28999999999999998"/>
    <n v="5.33"/>
    <n v="0.94"/>
    <n v="1"/>
  </r>
  <r>
    <x v="24"/>
    <x v="1"/>
    <s v="Not treated"/>
    <s v="Rape/sexual assault"/>
    <n v="14301"/>
    <n v="818"/>
    <n v="27784"/>
    <n v="6879"/>
    <n v="1"/>
    <n v="3.3"/>
    <n v="1.31"/>
    <n v="7.92"/>
    <n v="1.51"/>
    <n v="1"/>
  </r>
  <r>
    <x v="25"/>
    <x v="1"/>
    <s v="Not treated"/>
    <s v="Rape/sexual assault"/>
    <n v="14719"/>
    <n v="1598"/>
    <n v="27840"/>
    <n v="6695"/>
    <n v="1"/>
    <n v="2.6"/>
    <n v="1.1000000000000001"/>
    <n v="6.1"/>
    <n v="1.1499999999999999"/>
    <n v="1"/>
  </r>
  <r>
    <x v="26"/>
    <x v="1"/>
    <s v="Not treated"/>
    <s v="Rape/sexual assault"/>
    <n v="33803"/>
    <n v="10697"/>
    <n v="56908"/>
    <n v="11789"/>
    <n v="1"/>
    <n v="5"/>
    <n v="2.6"/>
    <n v="9.4600000000000009"/>
    <n v="1.66"/>
    <n v="1"/>
  </r>
  <r>
    <x v="27"/>
    <x v="1"/>
    <s v="Not treated"/>
    <s v="Rape/sexual assault"/>
    <n v="16468"/>
    <n v="0"/>
    <n v="34580"/>
    <n v="9241"/>
    <n v="1"/>
    <n v="1.8"/>
    <n v="0.62"/>
    <n v="5.29"/>
    <n v="1.01"/>
    <n v="1"/>
  </r>
  <r>
    <x v="0"/>
    <x v="2"/>
    <s v="Not treated"/>
    <s v="Rape/sexual assault"/>
    <n v="69980"/>
    <n v="32351"/>
    <n v="107608"/>
    <n v="19199"/>
    <n v="0"/>
    <n v="21.9"/>
    <n v="13.86"/>
    <n v="32.76"/>
    <n v="4.83"/>
    <n v="0"/>
  </r>
  <r>
    <x v="1"/>
    <x v="2"/>
    <s v="Not treated"/>
    <s v="Rape/sexual assault"/>
    <n v="89736"/>
    <n v="44955"/>
    <n v="134517"/>
    <n v="22848"/>
    <n v="0"/>
    <n v="19.5"/>
    <n v="12.69"/>
    <n v="28.87"/>
    <n v="4.12"/>
    <n v="0"/>
  </r>
  <r>
    <x v="2"/>
    <x v="2"/>
    <s v="Not treated"/>
    <s v="Rape/sexual assault"/>
    <n v="76165"/>
    <n v="36700"/>
    <n v="115629"/>
    <n v="20135"/>
    <n v="0"/>
    <n v="10.4"/>
    <n v="6.49"/>
    <n v="16.16"/>
    <n v="2.42"/>
    <n v="0"/>
  </r>
  <r>
    <x v="3"/>
    <x v="2"/>
    <s v="Not treated"/>
    <s v="Rape/sexual assault"/>
    <n v="25111"/>
    <n v="4883"/>
    <n v="45339"/>
    <n v="10320"/>
    <n v="0"/>
    <n v="6.4"/>
    <n v="2.95"/>
    <n v="13.24"/>
    <n v="2.46"/>
    <n v="0"/>
  </r>
  <r>
    <x v="4"/>
    <x v="2"/>
    <s v="Not treated"/>
    <s v="Rape/sexual assault"/>
    <n v="59363"/>
    <n v="26349"/>
    <n v="92377"/>
    <n v="16844"/>
    <n v="0"/>
    <n v="19.899999999999999"/>
    <n v="12.21"/>
    <n v="30.72"/>
    <n v="4.71"/>
    <n v="0"/>
  </r>
  <r>
    <x v="5"/>
    <x v="2"/>
    <s v="Not treated"/>
    <s v="Rape/sexual assault"/>
    <n v="26848"/>
    <n v="2325"/>
    <n v="51372"/>
    <n v="12512"/>
    <n v="1"/>
    <n v="6.2"/>
    <n v="2.6"/>
    <n v="14.13"/>
    <n v="2.71"/>
    <n v="1"/>
  </r>
  <r>
    <x v="6"/>
    <x v="2"/>
    <s v="Not treated"/>
    <s v="Rape/sexual assault"/>
    <n v="34648"/>
    <n v="7559"/>
    <n v="61737"/>
    <n v="13821"/>
    <n v="1"/>
    <n v="12.2"/>
    <n v="5.92"/>
    <n v="23.42"/>
    <n v="4.3099999999999996"/>
    <n v="1"/>
  </r>
  <r>
    <x v="7"/>
    <x v="2"/>
    <s v="Not treated"/>
    <s v="Rape/sexual assault"/>
    <n v="24314"/>
    <n v="3258"/>
    <n v="45370"/>
    <n v="10743"/>
    <n v="1"/>
    <n v="8.1"/>
    <n v="3.65"/>
    <n v="17.02"/>
    <n v="3.21"/>
    <n v="1"/>
  </r>
  <r>
    <x v="8"/>
    <x v="2"/>
    <s v="Not treated"/>
    <s v="Rape/sexual assault"/>
    <n v="27096"/>
    <n v="3647"/>
    <n v="50544"/>
    <n v="11964"/>
    <n v="1"/>
    <n v="7.8"/>
    <n v="3.41"/>
    <n v="16.91"/>
    <n v="3.22"/>
    <n v="1"/>
  </r>
  <r>
    <x v="9"/>
    <x v="2"/>
    <s v="Not treated"/>
    <s v="Rape/sexual assault"/>
    <n v="55138"/>
    <n v="21642"/>
    <n v="88633"/>
    <n v="17090"/>
    <n v="0"/>
    <n v="22.6"/>
    <n v="13.48"/>
    <n v="35.31"/>
    <n v="5.59"/>
    <n v="0"/>
  </r>
  <r>
    <x v="10"/>
    <x v="2"/>
    <s v="Not treated"/>
    <s v="Rape/sexual assault"/>
    <n v="19271"/>
    <n v="1352"/>
    <n v="37190"/>
    <n v="9143"/>
    <n v="1"/>
    <n v="7.2"/>
    <n v="3.02"/>
    <n v="16.100000000000001"/>
    <n v="3.09"/>
    <n v="1"/>
  </r>
  <r>
    <x v="11"/>
    <x v="2"/>
    <s v="Not treated"/>
    <s v="Rape/sexual assault"/>
    <n v="69942"/>
    <n v="23883"/>
    <n v="116001"/>
    <n v="23500"/>
    <n v="1"/>
    <n v="22.9"/>
    <n v="13.05"/>
    <n v="36.99"/>
    <n v="6.14"/>
    <n v="1"/>
  </r>
  <r>
    <x v="12"/>
    <x v="2"/>
    <s v="Not treated"/>
    <s v="Rape/sexual assault"/>
    <n v="23598"/>
    <n v="0"/>
    <n v="48478"/>
    <n v="12694"/>
    <n v="1"/>
    <n v="6.7"/>
    <n v="2.44"/>
    <n v="17.32"/>
    <n v="3.41"/>
    <n v="1"/>
  </r>
  <r>
    <x v="13"/>
    <x v="2"/>
    <s v="Not treated"/>
    <s v="Rape/sexual assault"/>
    <n v="28396"/>
    <n v="10551"/>
    <n v="46240"/>
    <n v="9105"/>
    <n v="1"/>
    <n v="11.4"/>
    <n v="6.69"/>
    <n v="18.88"/>
    <n v="3.04"/>
    <n v="1"/>
  </r>
  <r>
    <x v="14"/>
    <x v="2"/>
    <s v="Not treated"/>
    <s v="Rape/sexual assault"/>
    <n v="33010"/>
    <n v="7521"/>
    <n v="58498"/>
    <n v="13005"/>
    <n v="1"/>
    <n v="7.1"/>
    <n v="3.43"/>
    <n v="14.21"/>
    <n v="2.6"/>
    <n v="1"/>
  </r>
  <r>
    <x v="15"/>
    <x v="2"/>
    <s v="Not treated"/>
    <s v="Rape/sexual assault"/>
    <n v="17443"/>
    <n v="0"/>
    <n v="35275"/>
    <n v="9098"/>
    <n v="1"/>
    <n v="8.4"/>
    <n v="3.17"/>
    <n v="20.43"/>
    <n v="4.04"/>
    <n v="1"/>
  </r>
  <r>
    <x v="16"/>
    <x v="2"/>
    <s v="Not treated"/>
    <s v="Rape/sexual assault"/>
    <n v="14177"/>
    <n v="0"/>
    <n v="29167"/>
    <n v="7648"/>
    <n v="1"/>
    <n v="5.5"/>
    <n v="1.99"/>
    <n v="14.52"/>
    <n v="2.84"/>
    <n v="1"/>
  </r>
  <r>
    <x v="17"/>
    <x v="2"/>
    <s v="Not treated"/>
    <s v="Rape/sexual assault"/>
    <n v="32509"/>
    <n v="8079"/>
    <n v="56940"/>
    <n v="12465"/>
    <n v="1"/>
    <n v="10"/>
    <n v="4.99"/>
    <n v="19.02"/>
    <n v="3.44"/>
    <n v="1"/>
  </r>
  <r>
    <x v="18"/>
    <x v="2"/>
    <s v="Not treated"/>
    <s v="Rape/sexual assault"/>
    <n v="31092"/>
    <n v="7930"/>
    <n v="54254"/>
    <n v="11817"/>
    <n v="1"/>
    <n v="8.9"/>
    <n v="4.5"/>
    <n v="16.8"/>
    <n v="3.01"/>
    <n v="1"/>
  </r>
  <r>
    <x v="19"/>
    <x v="2"/>
    <s v="Not treated"/>
    <s v="Rape/sexual assault"/>
    <n v="60395"/>
    <n v="25999"/>
    <n v="94792"/>
    <n v="17550"/>
    <n v="0"/>
    <n v="12.7"/>
    <n v="7.56"/>
    <n v="20.48"/>
    <n v="3.24"/>
    <n v="0"/>
  </r>
  <r>
    <x v="20"/>
    <x v="2"/>
    <s v="Not treated"/>
    <s v="Rape/sexual assault"/>
    <n v="26790"/>
    <n v="6001"/>
    <n v="47580"/>
    <n v="10607"/>
    <n v="1"/>
    <n v="7.3"/>
    <n v="3.54"/>
    <n v="14.48"/>
    <n v="2.64"/>
    <n v="1"/>
  </r>
  <r>
    <x v="21"/>
    <x v="2"/>
    <s v="Not treated"/>
    <s v="Rape/sexual assault"/>
    <n v="74944"/>
    <n v="33184"/>
    <n v="116704"/>
    <n v="21307"/>
    <n v="0"/>
    <n v="12.7"/>
    <n v="7.68"/>
    <n v="20.190000000000001"/>
    <n v="3.14"/>
    <n v="0"/>
  </r>
  <r>
    <x v="22"/>
    <x v="2"/>
    <s v="Not treated"/>
    <s v="Rape/sexual assault"/>
    <n v="70033"/>
    <n v="34764"/>
    <n v="105301"/>
    <n v="17995"/>
    <n v="0"/>
    <n v="17.899999999999999"/>
    <n v="11.67"/>
    <n v="26.48"/>
    <n v="3.76"/>
    <n v="0"/>
  </r>
  <r>
    <x v="23"/>
    <x v="2"/>
    <s v="Not treated"/>
    <s v="Rape/sexual assault"/>
    <n v="41484"/>
    <n v="12114"/>
    <n v="70853"/>
    <n v="14985"/>
    <n v="0"/>
    <n v="7.5"/>
    <n v="3.86"/>
    <n v="14.07"/>
    <n v="2.4900000000000002"/>
    <n v="0"/>
  </r>
  <r>
    <x v="24"/>
    <x v="2"/>
    <s v="Not treated"/>
    <s v="Rape/sexual assault"/>
    <n v="37599"/>
    <n v="13489"/>
    <n v="61709"/>
    <n v="12301"/>
    <n v="0"/>
    <n v="8.6"/>
    <n v="4.75"/>
    <n v="15.09"/>
    <n v="2.5499999999999998"/>
    <n v="0"/>
  </r>
  <r>
    <x v="25"/>
    <x v="2"/>
    <s v="Not treated"/>
    <s v="Rape/sexual assault"/>
    <n v="85892"/>
    <n v="47894"/>
    <n v="123890"/>
    <n v="19387"/>
    <n v="0"/>
    <n v="15.2"/>
    <n v="10.33"/>
    <n v="21.94"/>
    <n v="2.94"/>
    <n v="0"/>
  </r>
  <r>
    <x v="26"/>
    <x v="2"/>
    <s v="Not treated"/>
    <s v="Rape/sexual assault"/>
    <n v="108111"/>
    <n v="62132"/>
    <n v="154090"/>
    <n v="23459"/>
    <n v="0"/>
    <n v="16"/>
    <n v="10.99"/>
    <n v="22.79"/>
    <n v="2.99"/>
    <n v="0"/>
  </r>
  <r>
    <x v="27"/>
    <x v="2"/>
    <s v="Not treated"/>
    <s v="Rape/sexual assault"/>
    <n v="88190"/>
    <n v="40164"/>
    <n v="136215"/>
    <n v="24503"/>
    <n v="0"/>
    <n v="9.8000000000000007"/>
    <n v="5.93"/>
    <n v="15.82"/>
    <n v="2.4700000000000002"/>
    <n v="0"/>
  </r>
  <r>
    <x v="0"/>
    <x v="3"/>
    <s v="Not treated"/>
    <s v="Rape/sexual assault"/>
    <n v="19355"/>
    <n v="2348"/>
    <n v="36362"/>
    <n v="8677"/>
    <n v="1"/>
    <n v="6"/>
    <n v="2.62"/>
    <n v="13.34"/>
    <n v="2.5299999999999998"/>
    <n v="1"/>
  </r>
  <r>
    <x v="1"/>
    <x v="3"/>
    <s v="Not treated"/>
    <s v="Rape/sexual assault"/>
    <n v="27376"/>
    <n v="5570"/>
    <n v="49182"/>
    <n v="11126"/>
    <n v="0"/>
    <n v="6"/>
    <n v="2.79"/>
    <n v="12.29"/>
    <n v="2.27"/>
    <n v="0"/>
  </r>
  <r>
    <x v="2"/>
    <x v="3"/>
    <s v="Not treated"/>
    <s v="Rape/sexual assault"/>
    <n v="25973"/>
    <n v="5768"/>
    <n v="46178"/>
    <n v="10309"/>
    <n v="1"/>
    <n v="3.5"/>
    <n v="1.68"/>
    <n v="7.31"/>
    <n v="1.33"/>
    <n v="1"/>
  </r>
  <r>
    <x v="3"/>
    <x v="3"/>
    <s v="Not treated"/>
    <s v="Rape/sexual assault"/>
    <n v="2582"/>
    <n v="0"/>
    <n v="8360"/>
    <n v="2948"/>
    <n v="1"/>
    <n v="0.7"/>
    <n v="7.0000000000000007E-2"/>
    <n v="5.81"/>
    <n v="0.74"/>
    <n v="1"/>
  </r>
  <r>
    <x v="4"/>
    <x v="3"/>
    <s v="Not treated"/>
    <s v="Rape/sexual assault"/>
    <n v="10838"/>
    <n v="0"/>
    <n v="23082"/>
    <n v="6247"/>
    <n v="1"/>
    <n v="3.6"/>
    <n v="1.2"/>
    <n v="10.43"/>
    <n v="2.02"/>
    <n v="1"/>
  </r>
  <r>
    <x v="5"/>
    <x v="3"/>
    <s v="Not treated"/>
    <s v="Rape/sexual assault"/>
    <n v="16773"/>
    <n v="0"/>
    <n v="35398"/>
    <n v="9503"/>
    <n v="1"/>
    <n v="3.9"/>
    <n v="1.32"/>
    <n v="10.86"/>
    <n v="2.1"/>
    <n v="1"/>
  </r>
  <r>
    <x v="6"/>
    <x v="3"/>
    <s v="Not treated"/>
    <s v="Rape/sexual assault"/>
    <n v="3122"/>
    <n v="0"/>
    <n v="9982"/>
    <n v="3500"/>
    <n v="1"/>
    <n v="1.1000000000000001"/>
    <n v="0.12"/>
    <n v="9.0399999999999991"/>
    <n v="1.21"/>
    <n v="1"/>
  </r>
  <r>
    <x v="7"/>
    <x v="3"/>
    <s v="Not treated"/>
    <s v="Rape/sexual assault"/>
    <n v="14587"/>
    <n v="0"/>
    <n v="29787"/>
    <n v="7755"/>
    <n v="1"/>
    <n v="4.9000000000000004"/>
    <n v="1.81"/>
    <n v="12.39"/>
    <n v="2.4"/>
    <n v="1"/>
  </r>
  <r>
    <x v="8"/>
    <x v="3"/>
    <s v="Not treated"/>
    <s v="Rape/sexual assault"/>
    <n v="8429"/>
    <n v="0"/>
    <n v="20727"/>
    <n v="6275"/>
    <n v="1"/>
    <n v="2.4"/>
    <n v="0.56999999999999995"/>
    <n v="9.6999999999999993"/>
    <n v="1.77"/>
    <n v="1"/>
  </r>
  <r>
    <x v="9"/>
    <x v="3"/>
    <s v="Not treated"/>
    <s v="Rape/sexual assault"/>
    <n v="16965"/>
    <n v="865"/>
    <n v="33065"/>
    <n v="8215"/>
    <n v="1"/>
    <n v="6.9"/>
    <n v="2.83"/>
    <n v="16.059999999999999"/>
    <n v="3.1"/>
    <n v="1"/>
  </r>
  <r>
    <x v="10"/>
    <x v="3"/>
    <s v="Not treated"/>
    <s v="Rape/sexual assault"/>
    <n v="11443"/>
    <n v="0"/>
    <n v="24360"/>
    <n v="6590"/>
    <n v="1"/>
    <n v="4.3"/>
    <n v="1.45"/>
    <n v="11.86"/>
    <n v="2.2999999999999998"/>
    <n v="1"/>
  </r>
  <r>
    <x v="11"/>
    <x v="3"/>
    <s v="Not treated"/>
    <s v="Rape/sexual assault"/>
    <n v="3974"/>
    <n v="0"/>
    <n v="12339"/>
    <n v="4268"/>
    <n v="1"/>
    <n v="1.3"/>
    <n v="0.16"/>
    <n v="9.67"/>
    <n v="1.37"/>
    <n v="1"/>
  </r>
  <r>
    <x v="12"/>
    <x v="3"/>
    <s v="Not treated"/>
    <s v="Rape/sexual assault"/>
    <n v="31717"/>
    <n v="2280"/>
    <n v="61155"/>
    <n v="15019"/>
    <n v="1"/>
    <n v="9.1"/>
    <n v="3.75"/>
    <n v="20.36"/>
    <n v="3.96"/>
    <n v="1"/>
  </r>
  <r>
    <x v="13"/>
    <x v="3"/>
    <s v="Not treated"/>
    <s v="Rape/sexual assault"/>
    <n v="17738"/>
    <n v="5036"/>
    <n v="30441"/>
    <n v="6481"/>
    <n v="1"/>
    <n v="7.1"/>
    <n v="3.78"/>
    <n v="13.1"/>
    <n v="2.2799999999999998"/>
    <n v="1"/>
  </r>
  <r>
    <x v="14"/>
    <x v="3"/>
    <s v="Not treated"/>
    <s v="Rape/sexual assault"/>
    <n v="14582"/>
    <n v="0"/>
    <n v="30441"/>
    <n v="8091"/>
    <n v="1"/>
    <n v="3.1"/>
    <n v="1.0900000000000001"/>
    <n v="8.75"/>
    <n v="1.68"/>
    <n v="1"/>
  </r>
  <r>
    <x v="15"/>
    <x v="3"/>
    <s v="Not treated"/>
    <s v="Rape/sexual assault"/>
    <n v="15230"/>
    <n v="0"/>
    <n v="31717"/>
    <n v="8412"/>
    <n v="1"/>
    <n v="7.3"/>
    <n v="2.6"/>
    <n v="19.02"/>
    <n v="3.77"/>
    <n v="1"/>
  </r>
  <r>
    <x v="16"/>
    <x v="3"/>
    <s v="Not treated"/>
    <s v="Rape/sexual assault"/>
    <n v="10070"/>
    <n v="0"/>
    <n v="22458"/>
    <n v="6320"/>
    <n v="1"/>
    <n v="3.9"/>
    <n v="1.18"/>
    <n v="12.33"/>
    <n v="2.38"/>
    <n v="1"/>
  </r>
  <r>
    <x v="17"/>
    <x v="3"/>
    <s v="Not treated"/>
    <s v="Rape/sexual assault"/>
    <n v="16004"/>
    <n v="64"/>
    <n v="31944"/>
    <n v="8133"/>
    <n v="1"/>
    <n v="4.9000000000000004"/>
    <n v="1.89"/>
    <n v="12.2"/>
    <n v="2.36"/>
    <n v="1"/>
  </r>
  <r>
    <x v="18"/>
    <x v="3"/>
    <s v="Not treated"/>
    <s v="Rape/sexual assault"/>
    <n v="19358"/>
    <n v="2254"/>
    <n v="36462"/>
    <n v="8727"/>
    <n v="1"/>
    <n v="5.5"/>
    <n v="2.41"/>
    <n v="12.2"/>
    <n v="2.2999999999999998"/>
    <n v="1"/>
  </r>
  <r>
    <x v="19"/>
    <x v="3"/>
    <s v="Not treated"/>
    <s v="Rape/sexual assault"/>
    <n v="22237"/>
    <n v="3307"/>
    <n v="41168"/>
    <n v="9659"/>
    <n v="1"/>
    <n v="4.7"/>
    <n v="2.06"/>
    <n v="10.24"/>
    <n v="1.92"/>
    <n v="1"/>
  </r>
  <r>
    <x v="20"/>
    <x v="3"/>
    <s v="Not treated"/>
    <s v="Rape/sexual assault"/>
    <n v="18795"/>
    <n v="2083"/>
    <n v="35506"/>
    <n v="8526"/>
    <n v="1"/>
    <n v="5.0999999999999996"/>
    <n v="2.2000000000000002"/>
    <n v="11.48"/>
    <n v="2.17"/>
    <n v="1"/>
  </r>
  <r>
    <x v="21"/>
    <x v="3"/>
    <s v="Not treated"/>
    <s v="Rape/sexual assault"/>
    <n v="12387"/>
    <n v="0"/>
    <n v="26504"/>
    <n v="7203"/>
    <n v="1"/>
    <n v="2.1"/>
    <n v="0.69"/>
    <n v="6.21"/>
    <n v="1.18"/>
    <n v="1"/>
  </r>
  <r>
    <x v="22"/>
    <x v="3"/>
    <s v="Not treated"/>
    <s v="Rape/sexual assault"/>
    <n v="26868"/>
    <n v="7905"/>
    <n v="45830"/>
    <n v="9675"/>
    <n v="1"/>
    <n v="6.9"/>
    <n v="3.56"/>
    <n v="12.83"/>
    <n v="2.2599999999999998"/>
    <n v="1"/>
  </r>
  <r>
    <x v="23"/>
    <x v="3"/>
    <s v="Not treated"/>
    <s v="Rape/sexual assault"/>
    <n v="28062"/>
    <n v="4835"/>
    <n v="51288"/>
    <n v="11850"/>
    <n v="1"/>
    <n v="5.0999999999999996"/>
    <n v="2.2999999999999998"/>
    <n v="10.82"/>
    <n v="2.02"/>
    <n v="1"/>
  </r>
  <r>
    <x v="24"/>
    <x v="3"/>
    <s v="Not treated"/>
    <s v="Rape/sexual assault"/>
    <n v="19098"/>
    <n v="3099"/>
    <n v="35097"/>
    <n v="8163"/>
    <n v="1"/>
    <n v="4.4000000000000004"/>
    <n v="1.95"/>
    <n v="9.4700000000000006"/>
    <n v="1.77"/>
    <n v="1"/>
  </r>
  <r>
    <x v="25"/>
    <x v="3"/>
    <s v="Not treated"/>
    <s v="Rape/sexual assault"/>
    <n v="13859"/>
    <n v="1186"/>
    <n v="26533"/>
    <n v="6466"/>
    <n v="1"/>
    <n v="2.5"/>
    <n v="1.01"/>
    <n v="5.88"/>
    <n v="1.1100000000000001"/>
    <n v="1"/>
  </r>
  <r>
    <x v="26"/>
    <x v="3"/>
    <s v="Not treated"/>
    <s v="Rape/sexual assault"/>
    <n v="53213"/>
    <n v="23121"/>
    <n v="83306"/>
    <n v="15354"/>
    <n v="0"/>
    <n v="7.9"/>
    <n v="4.63"/>
    <n v="13.12"/>
    <n v="2.1"/>
    <n v="0"/>
  </r>
  <r>
    <x v="27"/>
    <x v="3"/>
    <s v="Not treated"/>
    <s v="Rape/sexual assault"/>
    <n v="27246"/>
    <n v="3160"/>
    <n v="51332"/>
    <n v="12289"/>
    <n v="1"/>
    <n v="3"/>
    <n v="1.28"/>
    <n v="7.01"/>
    <n v="1.32"/>
    <n v="1"/>
  </r>
  <r>
    <x v="0"/>
    <x v="4"/>
    <s v="Not treated"/>
    <s v="Rape/sexual assault"/>
    <n v="0"/>
    <m/>
    <m/>
    <m/>
    <n v="2"/>
    <n v="0"/>
    <m/>
    <m/>
    <m/>
    <n v="2"/>
  </r>
  <r>
    <x v="1"/>
    <x v="4"/>
    <s v="Not treated"/>
    <s v="Rape/sexual assault"/>
    <n v="1836"/>
    <n v="0"/>
    <n v="6673"/>
    <n v="2468"/>
    <n v="1"/>
    <n v="0.4"/>
    <n v="0.03"/>
    <n v="5.28"/>
    <n v="0.53"/>
    <n v="2"/>
  </r>
  <r>
    <x v="2"/>
    <x v="4"/>
    <s v="Not treated"/>
    <s v="Rape/sexual assault"/>
    <n v="0"/>
    <m/>
    <m/>
    <m/>
    <n v="2"/>
    <n v="0"/>
    <m/>
    <m/>
    <m/>
    <n v="2"/>
  </r>
  <r>
    <x v="3"/>
    <x v="4"/>
    <s v="Not treated"/>
    <s v="Rape/sexual assault"/>
    <n v="3105"/>
    <n v="0"/>
    <n v="9479"/>
    <n v="3252"/>
    <n v="1"/>
    <n v="0.8"/>
    <n v="0.1"/>
    <n v="5.81"/>
    <n v="0.82"/>
    <n v="1"/>
  </r>
  <r>
    <x v="4"/>
    <x v="4"/>
    <s v="Not treated"/>
    <s v="Rape/sexual assault"/>
    <n v="4676"/>
    <n v="0"/>
    <n v="12369"/>
    <n v="3925"/>
    <n v="1"/>
    <n v="1.6"/>
    <n v="0.31"/>
    <n v="7.6"/>
    <n v="1.29"/>
    <n v="1"/>
  </r>
  <r>
    <x v="5"/>
    <x v="4"/>
    <s v="Not treated"/>
    <s v="Rape/sexual assault"/>
    <n v="3990"/>
    <n v="0"/>
    <n v="12310"/>
    <n v="4245"/>
    <n v="1"/>
    <n v="0.9"/>
    <n v="0.12"/>
    <n v="6.94"/>
    <n v="0.97"/>
    <n v="1"/>
  </r>
  <r>
    <x v="6"/>
    <x v="4"/>
    <s v="Not treated"/>
    <s v="Rape/sexual assault"/>
    <n v="3208"/>
    <n v="0"/>
    <n v="10170"/>
    <n v="3552"/>
    <n v="1"/>
    <n v="1.1000000000000001"/>
    <n v="0.13"/>
    <n v="9.0399999999999991"/>
    <n v="1.23"/>
    <n v="1"/>
  </r>
  <r>
    <x v="7"/>
    <x v="4"/>
    <s v="Not treated"/>
    <s v="Rape/sexual assault"/>
    <n v="0"/>
    <m/>
    <m/>
    <m/>
    <n v="2"/>
    <n v="0"/>
    <m/>
    <m/>
    <m/>
    <n v="2"/>
  </r>
  <r>
    <x v="8"/>
    <x v="4"/>
    <s v="Not treated"/>
    <s v="Rape/sexual assault"/>
    <n v="2829"/>
    <n v="0"/>
    <n v="9700"/>
    <n v="3506"/>
    <n v="1"/>
    <n v="0.8"/>
    <n v="7.0000000000000007E-2"/>
    <n v="8.5299999999999994"/>
    <n v="1"/>
    <n v="1"/>
  </r>
  <r>
    <x v="9"/>
    <x v="4"/>
    <s v="Not treated"/>
    <s v="Rape/sexual assault"/>
    <n v="0"/>
    <m/>
    <m/>
    <m/>
    <n v="2"/>
    <n v="0"/>
    <m/>
    <m/>
    <m/>
    <n v="2"/>
  </r>
  <r>
    <x v="10"/>
    <x v="4"/>
    <s v="Not treated"/>
    <s v="Rape/sexual assault"/>
    <n v="0"/>
    <m/>
    <m/>
    <m/>
    <n v="2"/>
    <n v="0"/>
    <m/>
    <m/>
    <m/>
    <n v="2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0"/>
    <m/>
    <m/>
    <m/>
    <n v="2"/>
    <n v="0"/>
    <m/>
    <m/>
    <m/>
    <n v="2"/>
  </r>
  <r>
    <x v="13"/>
    <x v="4"/>
    <s v="Not treated"/>
    <s v="Rape/sexual assault"/>
    <n v="0"/>
    <m/>
    <m/>
    <m/>
    <n v="2"/>
    <n v="0"/>
    <m/>
    <m/>
    <m/>
    <n v="2"/>
  </r>
  <r>
    <x v="14"/>
    <x v="4"/>
    <s v="Not treated"/>
    <s v="Rape/sexual assault"/>
    <n v="7523"/>
    <n v="0"/>
    <n v="18452"/>
    <n v="5576"/>
    <n v="1"/>
    <n v="1.6"/>
    <n v="0.39"/>
    <n v="6.55"/>
    <n v="1.18"/>
    <n v="1"/>
  </r>
  <r>
    <x v="15"/>
    <x v="4"/>
    <s v="Not treated"/>
    <s v="Rape/sexual assault"/>
    <n v="0"/>
    <m/>
    <m/>
    <m/>
    <n v="2"/>
    <n v="0"/>
    <m/>
    <m/>
    <m/>
    <n v="2"/>
  </r>
  <r>
    <x v="16"/>
    <x v="4"/>
    <s v="Not treated"/>
    <s v="Rape/sexual assault"/>
    <n v="0"/>
    <m/>
    <m/>
    <m/>
    <n v="2"/>
    <n v="0"/>
    <m/>
    <m/>
    <m/>
    <n v="2"/>
  </r>
  <r>
    <x v="17"/>
    <x v="4"/>
    <s v="Not treated"/>
    <s v="Rape/sexual assault"/>
    <n v="0"/>
    <m/>
    <m/>
    <m/>
    <n v="2"/>
    <n v="0"/>
    <m/>
    <m/>
    <m/>
    <n v="2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0"/>
    <m/>
    <m/>
    <m/>
    <n v="2"/>
    <n v="0"/>
    <m/>
    <m/>
    <m/>
    <n v="2"/>
  </r>
  <r>
    <x v="20"/>
    <x v="4"/>
    <s v="Not treated"/>
    <s v="Rape/sexual assault"/>
    <n v="4295"/>
    <n v="0"/>
    <n v="11295"/>
    <n v="3571"/>
    <n v="1"/>
    <n v="1.2"/>
    <n v="0.23"/>
    <n v="5.64"/>
    <n v="0.96"/>
    <n v="1"/>
  </r>
  <r>
    <x v="21"/>
    <x v="4"/>
    <s v="Not treated"/>
    <s v="Rape/sexual assault"/>
    <n v="5358"/>
    <n v="0"/>
    <n v="14135"/>
    <n v="4478"/>
    <n v="1"/>
    <n v="0.9"/>
    <n v="0.18"/>
    <n v="4.46"/>
    <n v="0.75"/>
    <n v="1"/>
  </r>
  <r>
    <x v="22"/>
    <x v="4"/>
    <s v="Not treated"/>
    <s v="Rape/sexual assault"/>
    <n v="0"/>
    <m/>
    <m/>
    <m/>
    <n v="2"/>
    <n v="0"/>
    <m/>
    <m/>
    <m/>
    <n v="2"/>
  </r>
  <r>
    <x v="23"/>
    <x v="4"/>
    <s v="Not treated"/>
    <s v="Rape/sexual assault"/>
    <n v="0"/>
    <m/>
    <m/>
    <m/>
    <n v="2"/>
    <n v="0"/>
    <m/>
    <m/>
    <m/>
    <n v="2"/>
  </r>
  <r>
    <x v="24"/>
    <x v="4"/>
    <s v="Not treated"/>
    <s v="Rape/sexual assault"/>
    <n v="5459"/>
    <n v="0"/>
    <n v="13211"/>
    <n v="3955"/>
    <n v="1"/>
    <n v="1.2"/>
    <n v="0.31"/>
    <n v="4.93"/>
    <n v="0.89"/>
    <n v="1"/>
  </r>
  <r>
    <x v="25"/>
    <x v="4"/>
    <s v="Not treated"/>
    <s v="Rape/sexual assault"/>
    <n v="2262"/>
    <n v="0"/>
    <n v="6888"/>
    <n v="2360"/>
    <n v="1"/>
    <n v="0.4"/>
    <n v="0.05"/>
    <n v="3.01"/>
    <n v="0.42"/>
    <n v="2"/>
  </r>
  <r>
    <x v="26"/>
    <x v="4"/>
    <s v="Not treated"/>
    <s v="Rape/sexual assault"/>
    <n v="4970"/>
    <n v="0"/>
    <n v="12944"/>
    <n v="4068"/>
    <n v="1"/>
    <n v="0.7"/>
    <n v="0.15"/>
    <n v="3.55"/>
    <n v="0.6"/>
    <n v="1"/>
  </r>
  <r>
    <x v="27"/>
    <x v="4"/>
    <s v="Not treated"/>
    <s v="Rape/sexual assault"/>
    <n v="0"/>
    <m/>
    <m/>
    <m/>
    <n v="2"/>
    <n v="0"/>
    <m/>
    <m/>
    <m/>
    <n v="2"/>
  </r>
  <r>
    <x v="0"/>
    <x v="5"/>
    <s v="Not treated"/>
    <s v="Rape/sexual assault"/>
    <n v="0"/>
    <m/>
    <m/>
    <m/>
    <n v="2"/>
    <n v="0"/>
    <m/>
    <m/>
    <m/>
    <n v="2"/>
  </r>
  <r>
    <x v="1"/>
    <x v="5"/>
    <s v="Not treated"/>
    <s v="Rape/sexual assault"/>
    <n v="836"/>
    <n v="0"/>
    <n v="4031"/>
    <n v="1630"/>
    <n v="1"/>
    <n v="0.2"/>
    <n v="0"/>
    <n v="7.67"/>
    <n v="0.35"/>
    <n v="2"/>
  </r>
  <r>
    <x v="2"/>
    <x v="5"/>
    <s v="Not treated"/>
    <s v="Rape/sexual assault"/>
    <n v="504"/>
    <n v="0"/>
    <n v="2738"/>
    <n v="1140"/>
    <n v="1"/>
    <n v="0.1"/>
    <n v="0"/>
    <n v="5.46"/>
    <n v="0.15"/>
    <n v="2"/>
  </r>
  <r>
    <x v="3"/>
    <x v="5"/>
    <s v="Not treated"/>
    <s v="Rape/sexual assault"/>
    <n v="9242"/>
    <n v="0"/>
    <n v="20758"/>
    <n v="5876"/>
    <n v="1"/>
    <n v="2.2999999999999998"/>
    <n v="0.69"/>
    <n v="7.69"/>
    <n v="1.45"/>
    <n v="1"/>
  </r>
  <r>
    <x v="4"/>
    <x v="5"/>
    <s v="Not treated"/>
    <s v="Rape/sexual assault"/>
    <n v="5349"/>
    <n v="0"/>
    <n v="13629"/>
    <n v="4224"/>
    <n v="1"/>
    <n v="1.8"/>
    <n v="0.39"/>
    <n v="7.88"/>
    <n v="1.39"/>
    <n v="1"/>
  </r>
  <r>
    <x v="5"/>
    <x v="5"/>
    <s v="Not treated"/>
    <s v="Rape/sexual assault"/>
    <n v="0"/>
    <m/>
    <m/>
    <m/>
    <n v="2"/>
    <n v="0"/>
    <m/>
    <m/>
    <m/>
    <n v="2"/>
  </r>
  <r>
    <x v="6"/>
    <x v="5"/>
    <s v="Not treated"/>
    <s v="Rape/sexual assault"/>
    <n v="0"/>
    <m/>
    <m/>
    <m/>
    <n v="2"/>
    <n v="0"/>
    <m/>
    <m/>
    <m/>
    <n v="2"/>
  </r>
  <r>
    <x v="7"/>
    <x v="5"/>
    <s v="Not treated"/>
    <s v="Rape/sexual assault"/>
    <n v="0"/>
    <m/>
    <m/>
    <m/>
    <n v="2"/>
    <n v="0"/>
    <m/>
    <m/>
    <m/>
    <n v="2"/>
  </r>
  <r>
    <x v="8"/>
    <x v="5"/>
    <s v="Not treated"/>
    <s v="Rape/sexual assault"/>
    <n v="0"/>
    <m/>
    <m/>
    <m/>
    <n v="2"/>
    <n v="0"/>
    <m/>
    <m/>
    <m/>
    <n v="2"/>
  </r>
  <r>
    <x v="9"/>
    <x v="5"/>
    <s v="Not treated"/>
    <s v="Rape/sexual assault"/>
    <n v="2911"/>
    <n v="0"/>
    <n v="8706"/>
    <n v="2957"/>
    <n v="1"/>
    <n v="1.2"/>
    <n v="0.17"/>
    <n v="8.0399999999999991"/>
    <n v="1.19"/>
    <n v="1"/>
  </r>
  <r>
    <x v="10"/>
    <x v="5"/>
    <s v="Not treated"/>
    <s v="Rape/sexual assault"/>
    <n v="0"/>
    <m/>
    <m/>
    <m/>
    <n v="2"/>
    <n v="0"/>
    <m/>
    <m/>
    <m/>
    <n v="2"/>
  </r>
  <r>
    <x v="11"/>
    <x v="5"/>
    <s v="Not treated"/>
    <s v="Rape/sexual assault"/>
    <n v="0"/>
    <m/>
    <m/>
    <m/>
    <n v="2"/>
    <n v="0"/>
    <m/>
    <m/>
    <m/>
    <n v="2"/>
  </r>
  <r>
    <x v="12"/>
    <x v="5"/>
    <s v="Not treated"/>
    <s v="Rape/sexual assault"/>
    <n v="40105"/>
    <n v="6411"/>
    <n v="73798"/>
    <n v="17191"/>
    <n v="1"/>
    <n v="11.5"/>
    <n v="5.21"/>
    <n v="23.4"/>
    <n v="4.4400000000000004"/>
    <n v="1"/>
  </r>
  <r>
    <x v="13"/>
    <x v="5"/>
    <s v="Not treated"/>
    <s v="Rape/sexual assault"/>
    <n v="5329"/>
    <n v="0"/>
    <n v="10723"/>
    <n v="2752"/>
    <n v="1"/>
    <n v="2.1"/>
    <n v="0.82"/>
    <n v="5.47"/>
    <n v="1.04"/>
    <n v="1"/>
  </r>
  <r>
    <x v="14"/>
    <x v="5"/>
    <s v="Not treated"/>
    <s v="Rape/sexual assault"/>
    <n v="0"/>
    <m/>
    <m/>
    <m/>
    <n v="2"/>
    <n v="0"/>
    <m/>
    <m/>
    <m/>
    <n v="2"/>
  </r>
  <r>
    <x v="15"/>
    <x v="5"/>
    <s v="Not treated"/>
    <s v="Rape/sexual assault"/>
    <n v="2987"/>
    <n v="0"/>
    <n v="9635"/>
    <n v="3392"/>
    <n v="1"/>
    <n v="1.4"/>
    <n v="0.16"/>
    <n v="11.86"/>
    <n v="1.61"/>
    <n v="1"/>
  </r>
  <r>
    <x v="16"/>
    <x v="5"/>
    <s v="Not treated"/>
    <s v="Rape/sexual assault"/>
    <n v="0"/>
    <m/>
    <m/>
    <m/>
    <n v="2"/>
    <n v="0"/>
    <m/>
    <m/>
    <m/>
    <n v="2"/>
  </r>
  <r>
    <x v="17"/>
    <x v="5"/>
    <s v="Not treated"/>
    <s v="Rape/sexual assault"/>
    <n v="0"/>
    <m/>
    <m/>
    <m/>
    <n v="2"/>
    <n v="0"/>
    <m/>
    <m/>
    <m/>
    <n v="2"/>
  </r>
  <r>
    <x v="18"/>
    <x v="5"/>
    <s v="Not treated"/>
    <s v="Rape/sexual assault"/>
    <n v="5467"/>
    <n v="0"/>
    <n v="13337"/>
    <n v="4016"/>
    <n v="1"/>
    <n v="1.6"/>
    <n v="0.38"/>
    <n v="6.17"/>
    <n v="1.1200000000000001"/>
    <n v="1"/>
  </r>
  <r>
    <x v="19"/>
    <x v="5"/>
    <s v="Not treated"/>
    <s v="Rape/sexual assault"/>
    <n v="2608"/>
    <n v="0"/>
    <n v="8326"/>
    <n v="2917"/>
    <n v="1"/>
    <n v="0.5"/>
    <n v="0.06"/>
    <n v="4.68"/>
    <n v="0.61"/>
    <n v="1"/>
  </r>
  <r>
    <x v="20"/>
    <x v="5"/>
    <s v="Not treated"/>
    <s v="Rape/sexual assault"/>
    <n v="9605"/>
    <n v="0"/>
    <n v="20769"/>
    <n v="5696"/>
    <n v="1"/>
    <n v="2.6"/>
    <n v="0.85"/>
    <n v="7.82"/>
    <n v="1.49"/>
    <n v="1"/>
  </r>
  <r>
    <x v="21"/>
    <x v="5"/>
    <s v="Not treated"/>
    <s v="Rape/sexual assault"/>
    <n v="2751"/>
    <n v="0"/>
    <n v="8833"/>
    <n v="3103"/>
    <n v="1"/>
    <n v="0.5"/>
    <n v="0.05"/>
    <n v="4.0599999999999996"/>
    <n v="0.52"/>
    <n v="2"/>
  </r>
  <r>
    <x v="22"/>
    <x v="5"/>
    <s v="Not treated"/>
    <s v="Rape/sexual assault"/>
    <n v="2977"/>
    <n v="0"/>
    <n v="8024"/>
    <n v="2575"/>
    <n v="1"/>
    <n v="0.8"/>
    <n v="0.14000000000000001"/>
    <n v="3.96"/>
    <n v="0.65"/>
    <n v="1"/>
  </r>
  <r>
    <x v="23"/>
    <x v="5"/>
    <s v="Not treated"/>
    <s v="Rape/sexual assault"/>
    <n v="0"/>
    <m/>
    <m/>
    <m/>
    <n v="2"/>
    <n v="0"/>
    <m/>
    <m/>
    <m/>
    <n v="2"/>
  </r>
  <r>
    <x v="24"/>
    <x v="5"/>
    <s v="Not treated"/>
    <s v="Rape/sexual assault"/>
    <n v="0"/>
    <m/>
    <m/>
    <m/>
    <n v="2"/>
    <n v="0"/>
    <m/>
    <m/>
    <m/>
    <n v="2"/>
  </r>
  <r>
    <x v="25"/>
    <x v="5"/>
    <s v="Not treated"/>
    <s v="Rape/sexual assault"/>
    <n v="0"/>
    <m/>
    <m/>
    <m/>
    <n v="2"/>
    <n v="0"/>
    <m/>
    <m/>
    <m/>
    <n v="2"/>
  </r>
  <r>
    <x v="26"/>
    <x v="5"/>
    <s v="Not treated"/>
    <s v="Rape/sexual assault"/>
    <n v="5876"/>
    <n v="0"/>
    <n v="14603"/>
    <n v="4452"/>
    <n v="1"/>
    <n v="0.9"/>
    <n v="0.2"/>
    <n v="3.73"/>
    <n v="0.65"/>
    <n v="1"/>
  </r>
  <r>
    <x v="27"/>
    <x v="5"/>
    <s v="Not treated"/>
    <s v="Rape/sexual assault"/>
    <n v="2567"/>
    <n v="0"/>
    <n v="9173"/>
    <n v="3370"/>
    <n v="1"/>
    <n v="0.3"/>
    <n v="0.02"/>
    <n v="3.61"/>
    <n v="0.37"/>
    <n v="2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s v="Rape/sexual assault"/>
    <n v="125808"/>
    <n v="70877"/>
    <n v="180738"/>
    <n v="28026"/>
    <n v="0"/>
    <n v="39.299999999999997"/>
    <n v="28.4"/>
    <n v="51.43"/>
    <n v="5.98"/>
    <n v="0"/>
  </r>
  <r>
    <x v="1"/>
    <x v="0"/>
    <s v="Rape/sexual assault"/>
    <n v="194759"/>
    <n v="121554"/>
    <n v="267965"/>
    <n v="37351"/>
    <n v="0"/>
    <n v="42.4"/>
    <n v="32.25"/>
    <n v="53.24"/>
    <n v="5.43"/>
    <n v="0"/>
  </r>
  <r>
    <x v="2"/>
    <x v="0"/>
    <s v="Rape/sexual assault"/>
    <n v="453701"/>
    <n v="325360"/>
    <n v="582041"/>
    <n v="65481"/>
    <n v="0"/>
    <n v="61.8"/>
    <n v="52.5"/>
    <n v="70.23"/>
    <n v="4.57"/>
    <n v="0"/>
  </r>
  <r>
    <x v="3"/>
    <x v="0"/>
    <s v="Rape/sexual assault"/>
    <n v="278339"/>
    <n v="190871"/>
    <n v="365807"/>
    <n v="44627"/>
    <n v="0"/>
    <n v="70.599999999999994"/>
    <n v="59.35"/>
    <n v="79.87"/>
    <n v="5.29"/>
    <n v="0"/>
  </r>
  <r>
    <x v="4"/>
    <x v="0"/>
    <s v="Rape/sexual assault"/>
    <n v="113632"/>
    <n v="64379"/>
    <n v="162886"/>
    <n v="25130"/>
    <n v="0"/>
    <n v="38.1"/>
    <n v="27.24"/>
    <n v="50.25"/>
    <n v="5.97"/>
    <n v="0"/>
  </r>
  <r>
    <x v="5"/>
    <x v="0"/>
    <s v="Rape/sexual assault"/>
    <n v="273802"/>
    <n v="169259"/>
    <n v="378345"/>
    <n v="53339"/>
    <n v="0"/>
    <n v="63.4"/>
    <n v="50.3"/>
    <n v="74.790000000000006"/>
    <n v="6.37"/>
    <n v="0"/>
  </r>
  <r>
    <x v="6"/>
    <x v="0"/>
    <s v="Rape/sexual assault"/>
    <n v="154526"/>
    <n v="85680"/>
    <n v="223371"/>
    <n v="35126"/>
    <n v="0"/>
    <n v="54.3"/>
    <n v="40.15"/>
    <n v="67.86"/>
    <n v="7.26"/>
    <n v="0"/>
  </r>
  <r>
    <x v="7"/>
    <x v="0"/>
    <s v="Rape/sexual assault"/>
    <n v="147255"/>
    <n v="77009"/>
    <n v="217501"/>
    <n v="35841"/>
    <n v="0"/>
    <n v="49.1"/>
    <n v="35.58"/>
    <n v="62.67"/>
    <n v="7.09"/>
    <n v="0"/>
  </r>
  <r>
    <x v="8"/>
    <x v="0"/>
    <s v="Rape/sexual assault"/>
    <n v="201812"/>
    <n v="124974"/>
    <n v="278649"/>
    <n v="39204"/>
    <n v="0"/>
    <n v="58.2"/>
    <n v="45.14"/>
    <n v="70.180000000000007"/>
    <n v="6.52"/>
    <n v="0"/>
  </r>
  <r>
    <x v="9"/>
    <x v="0"/>
    <s v="Rape/sexual assault"/>
    <n v="118600"/>
    <n v="63514"/>
    <n v="173687"/>
    <n v="28106"/>
    <n v="0"/>
    <n v="48.6"/>
    <n v="35.1"/>
    <n v="62.25"/>
    <n v="7.1"/>
    <n v="0"/>
  </r>
  <r>
    <x v="10"/>
    <x v="0"/>
    <s v="Rape/sexual assault"/>
    <n v="118394"/>
    <n v="58923"/>
    <n v="177864"/>
    <n v="30342"/>
    <n v="0"/>
    <n v="44.1"/>
    <n v="30.91"/>
    <n v="58.15"/>
    <n v="7.13"/>
    <n v="0"/>
  </r>
  <r>
    <x v="11"/>
    <x v="0"/>
    <s v="Rape/sexual assault"/>
    <n v="198958"/>
    <n v="108073"/>
    <n v="289843"/>
    <n v="46371"/>
    <n v="0"/>
    <n v="65.099999999999994"/>
    <n v="49.3"/>
    <n v="78.17"/>
    <n v="7.55"/>
    <n v="0"/>
  </r>
  <r>
    <x v="12"/>
    <x v="0"/>
    <s v="Rape/sexual assault"/>
    <n v="137329"/>
    <n v="67234"/>
    <n v="207425"/>
    <n v="35764"/>
    <n v="0"/>
    <n v="39.299999999999997"/>
    <n v="26.26"/>
    <n v="54.01"/>
    <n v="7.26"/>
    <n v="0"/>
  </r>
  <r>
    <x v="13"/>
    <x v="0"/>
    <s v="Rape/sexual assault"/>
    <n v="118638"/>
    <n v="68000"/>
    <n v="169275"/>
    <n v="25836"/>
    <n v="0"/>
    <n v="47.8"/>
    <n v="36.47"/>
    <n v="59.34"/>
    <n v="5.94"/>
    <n v="0"/>
  </r>
  <r>
    <x v="14"/>
    <x v="0"/>
    <s v="Rape/sexual assault"/>
    <n v="214185"/>
    <n v="133170"/>
    <n v="295200"/>
    <n v="41335"/>
    <n v="0"/>
    <n v="46.2"/>
    <n v="35.32"/>
    <n v="57.45"/>
    <n v="5.74"/>
    <n v="0"/>
  </r>
  <r>
    <x v="15"/>
    <x v="0"/>
    <s v="Rape/sexual assault"/>
    <n v="73246"/>
    <n v="31065"/>
    <n v="115426"/>
    <n v="21521"/>
    <n v="0"/>
    <n v="35.299999999999997"/>
    <n v="22.15"/>
    <n v="51.03"/>
    <n v="7.56"/>
    <n v="0"/>
  </r>
  <r>
    <x v="16"/>
    <x v="0"/>
    <s v="Rape/sexual assault"/>
    <n v="146036"/>
    <n v="86472"/>
    <n v="205599"/>
    <n v="30390"/>
    <n v="0"/>
    <n v="57.1"/>
    <n v="43.36"/>
    <n v="69.819999999999993"/>
    <n v="6.91"/>
    <n v="0"/>
  </r>
  <r>
    <x v="17"/>
    <x v="0"/>
    <s v="Rape/sexual assault"/>
    <n v="128019"/>
    <n v="69865"/>
    <n v="186174"/>
    <n v="29671"/>
    <n v="0"/>
    <n v="39.4"/>
    <n v="28"/>
    <n v="51.98"/>
    <n v="6.23"/>
    <n v="0"/>
  </r>
  <r>
    <x v="18"/>
    <x v="0"/>
    <s v="Rape/sexual assault"/>
    <n v="215657"/>
    <n v="130724"/>
    <n v="300590"/>
    <n v="43334"/>
    <n v="0"/>
    <n v="61.7"/>
    <n v="48.88"/>
    <n v="72.989999999999995"/>
    <n v="6.27"/>
    <n v="0"/>
  </r>
  <r>
    <x v="19"/>
    <x v="0"/>
    <s v="Rape/sexual assault"/>
    <n v="154559"/>
    <n v="92655"/>
    <n v="216464"/>
    <n v="31584"/>
    <n v="0"/>
    <n v="32.4"/>
    <n v="23.67"/>
    <n v="42.62"/>
    <n v="4.88"/>
    <n v="0"/>
  </r>
  <r>
    <x v="20"/>
    <x v="0"/>
    <s v="Rape/sexual assault"/>
    <n v="156985"/>
    <n v="91806"/>
    <n v="222165"/>
    <n v="33255"/>
    <n v="0"/>
    <n v="42.8"/>
    <n v="31.84"/>
    <n v="54.52"/>
    <n v="5.89"/>
    <n v="0"/>
  </r>
  <r>
    <x v="21"/>
    <x v="0"/>
    <s v="Rape/sexual assault"/>
    <n v="295763"/>
    <n v="194271"/>
    <n v="397254"/>
    <n v="51782"/>
    <n v="0"/>
    <n v="50"/>
    <n v="39.76"/>
    <n v="60.25"/>
    <n v="5.3"/>
    <n v="0"/>
  </r>
  <r>
    <x v="22"/>
    <x v="0"/>
    <s v="Rape/sexual assault"/>
    <n v="193685"/>
    <n v="123778"/>
    <n v="263592"/>
    <n v="35667"/>
    <n v="0"/>
    <n v="49.5"/>
    <n v="39.06"/>
    <n v="60.02"/>
    <n v="5.43"/>
    <n v="0"/>
  </r>
  <r>
    <x v="23"/>
    <x v="0"/>
    <s v="Rape/sexual assault"/>
    <n v="263245"/>
    <n v="168822"/>
    <n v="357668"/>
    <n v="48176"/>
    <n v="0"/>
    <n v="47.6"/>
    <n v="37.130000000000003"/>
    <n v="58.2"/>
    <n v="5.46"/>
    <n v="0"/>
  </r>
  <r>
    <x v="24"/>
    <x v="0"/>
    <s v="Rape/sexual assault"/>
    <n v="254930"/>
    <n v="172531"/>
    <n v="337329"/>
    <n v="42041"/>
    <n v="0"/>
    <n v="58.3"/>
    <n v="47.8"/>
    <n v="68.11"/>
    <n v="5.25"/>
    <n v="0"/>
  </r>
  <r>
    <x v="25"/>
    <x v="0"/>
    <s v="Rape/sexual assault"/>
    <n v="279037"/>
    <n v="197894"/>
    <n v="360179"/>
    <n v="41400"/>
    <n v="0"/>
    <n v="49.5"/>
    <n v="40.83"/>
    <n v="58.28"/>
    <n v="4.5"/>
    <n v="0"/>
  </r>
  <r>
    <x v="26"/>
    <x v="0"/>
    <s v="Rape/sexual assault"/>
    <n v="283211"/>
    <n v="199590"/>
    <n v="366832"/>
    <n v="42665"/>
    <n v="0"/>
    <n v="42"/>
    <n v="33.89"/>
    <n v="50.57"/>
    <n v="4.29"/>
    <n v="0"/>
  </r>
  <r>
    <x v="27"/>
    <x v="0"/>
    <s v="Rape/sexual assault"/>
    <n v="437858"/>
    <n v="307042"/>
    <n v="568674"/>
    <n v="66744"/>
    <n v="0"/>
    <n v="48.7"/>
    <n v="39.76"/>
    <n v="57.81"/>
    <n v="4.66"/>
    <n v="0"/>
  </r>
  <r>
    <x v="0"/>
    <x v="1"/>
    <s v="Rape/sexual assault"/>
    <n v="158907"/>
    <n v="94882"/>
    <n v="222932"/>
    <n v="32666"/>
    <n v="0"/>
    <n v="49.7"/>
    <n v="37.71"/>
    <n v="61.66"/>
    <n v="6.23"/>
    <n v="0"/>
  </r>
  <r>
    <x v="1"/>
    <x v="1"/>
    <s v="Rape/sexual assault"/>
    <n v="228841"/>
    <n v="147585"/>
    <n v="310098"/>
    <n v="41458"/>
    <n v="0"/>
    <n v="49.8"/>
    <n v="39.1"/>
    <n v="60.56"/>
    <n v="5.56"/>
    <n v="0"/>
  </r>
  <r>
    <x v="2"/>
    <x v="1"/>
    <s v="Rape/sexual assault"/>
    <n v="232288"/>
    <n v="150546"/>
    <n v="314030"/>
    <n v="41706"/>
    <n v="0"/>
    <n v="31.6"/>
    <n v="24.17"/>
    <n v="40.159999999999997"/>
    <n v="4.1100000000000003"/>
    <n v="0"/>
  </r>
  <r>
    <x v="3"/>
    <x v="1"/>
    <s v="Rape/sexual assault"/>
    <n v="88581"/>
    <n v="45888"/>
    <n v="131274"/>
    <n v="21783"/>
    <n v="0"/>
    <n v="22.5"/>
    <n v="14.86"/>
    <n v="32.53"/>
    <n v="4.5199999999999996"/>
    <n v="0"/>
  </r>
  <r>
    <x v="4"/>
    <x v="1"/>
    <s v="Rape/sexual assault"/>
    <n v="173684"/>
    <n v="109297"/>
    <n v="238070"/>
    <n v="32851"/>
    <n v="0"/>
    <n v="58.2"/>
    <n v="45.76"/>
    <n v="69.69"/>
    <n v="6.22"/>
    <n v="0"/>
  </r>
  <r>
    <x v="5"/>
    <x v="1"/>
    <s v="Rape/sexual assault"/>
    <n v="80282"/>
    <n v="32605"/>
    <n v="127959"/>
    <n v="24325"/>
    <n v="0"/>
    <n v="18.600000000000001"/>
    <n v="11.05"/>
    <n v="29.57"/>
    <n v="4.7"/>
    <n v="0"/>
  </r>
  <r>
    <x v="6"/>
    <x v="1"/>
    <s v="Rape/sexual assault"/>
    <n v="84012"/>
    <n v="37304"/>
    <n v="130720"/>
    <n v="23831"/>
    <n v="0"/>
    <n v="29.5"/>
    <n v="18.7"/>
    <n v="43.33"/>
    <n v="6.38"/>
    <n v="0"/>
  </r>
  <r>
    <x v="7"/>
    <x v="1"/>
    <s v="Rape/sexual assault"/>
    <n v="114490"/>
    <n v="55394"/>
    <n v="173586"/>
    <n v="30151"/>
    <n v="0"/>
    <n v="38.1"/>
    <n v="26.09"/>
    <n v="51.86"/>
    <n v="6.71"/>
    <n v="0"/>
  </r>
  <r>
    <x v="8"/>
    <x v="1"/>
    <s v="Rape/sexual assault"/>
    <n v="77770"/>
    <n v="34630"/>
    <n v="120911"/>
    <n v="22011"/>
    <n v="0"/>
    <n v="22.4"/>
    <n v="13.78"/>
    <n v="34.32"/>
    <n v="5.26"/>
    <n v="0"/>
  </r>
  <r>
    <x v="9"/>
    <x v="1"/>
    <s v="Rape/sexual assault"/>
    <n v="102182"/>
    <n v="52239"/>
    <n v="152125"/>
    <n v="25482"/>
    <n v="0"/>
    <n v="41.8"/>
    <n v="29.17"/>
    <n v="55.7"/>
    <n v="6.93"/>
    <n v="0"/>
  </r>
  <r>
    <x v="10"/>
    <x v="1"/>
    <s v="Rape/sexual assault"/>
    <n v="46958"/>
    <n v="15025"/>
    <n v="78892"/>
    <n v="16293"/>
    <n v="0"/>
    <n v="17.5"/>
    <n v="9.74"/>
    <n v="29.39"/>
    <n v="4.97"/>
    <n v="0"/>
  </r>
  <r>
    <x v="11"/>
    <x v="1"/>
    <s v="Rape/sexual assault"/>
    <n v="80344"/>
    <n v="30026"/>
    <n v="130662"/>
    <n v="25673"/>
    <n v="1"/>
    <n v="26.3"/>
    <n v="15.59"/>
    <n v="40.79"/>
    <n v="6.51"/>
    <n v="1"/>
  </r>
  <r>
    <x v="12"/>
    <x v="1"/>
    <s v="Rape/sexual assault"/>
    <n v="176711"/>
    <n v="94841"/>
    <n v="258581"/>
    <n v="41771"/>
    <n v="0"/>
    <n v="50.5"/>
    <n v="36.14"/>
    <n v="64.84"/>
    <n v="7.53"/>
    <n v="0"/>
  </r>
  <r>
    <x v="13"/>
    <x v="1"/>
    <s v="Rape/sexual assault"/>
    <n v="80139"/>
    <n v="42142"/>
    <n v="118136"/>
    <n v="19387"/>
    <n v="0"/>
    <n v="32.299999999999997"/>
    <n v="22.92"/>
    <n v="43.3"/>
    <n v="5.26"/>
    <n v="0"/>
  </r>
  <r>
    <x v="14"/>
    <x v="1"/>
    <s v="Rape/sexual assault"/>
    <n v="185631"/>
    <n v="111730"/>
    <n v="259532"/>
    <n v="37705"/>
    <n v="0"/>
    <n v="40"/>
    <n v="29.74"/>
    <n v="51.3"/>
    <n v="5.58"/>
    <n v="0"/>
  </r>
  <r>
    <x v="15"/>
    <x v="1"/>
    <s v="Rape/sexual assault"/>
    <n v="70790"/>
    <n v="29492"/>
    <n v="112089"/>
    <n v="21071"/>
    <n v="0"/>
    <n v="34.1"/>
    <n v="21.2"/>
    <n v="49.82"/>
    <n v="7.48"/>
    <n v="0"/>
  </r>
  <r>
    <x v="16"/>
    <x v="1"/>
    <s v="Rape/sexual assault"/>
    <n v="45193"/>
    <n v="15975"/>
    <n v="74410"/>
    <n v="14907"/>
    <n v="0"/>
    <n v="17.7"/>
    <n v="9.86"/>
    <n v="29.63"/>
    <n v="5"/>
    <n v="0"/>
  </r>
  <r>
    <x v="17"/>
    <x v="1"/>
    <s v="Rape/sexual assault"/>
    <n v="94749"/>
    <n v="46895"/>
    <n v="142603"/>
    <n v="24416"/>
    <n v="0"/>
    <n v="29.1"/>
    <n v="19.36"/>
    <n v="41.29"/>
    <n v="5.66"/>
    <n v="0"/>
  </r>
  <r>
    <x v="18"/>
    <x v="1"/>
    <s v="Rape/sexual assault"/>
    <n v="70036"/>
    <n v="30522"/>
    <n v="109549"/>
    <n v="20160"/>
    <n v="0"/>
    <n v="20"/>
    <n v="12.48"/>
    <n v="30.54"/>
    <n v="4.5999999999999996"/>
    <n v="0"/>
  </r>
  <r>
    <x v="19"/>
    <x v="1"/>
    <s v="Rape/sexual assault"/>
    <n v="179368"/>
    <n v="111272"/>
    <n v="247464"/>
    <n v="34743"/>
    <n v="0"/>
    <n v="37.6"/>
    <n v="28.26"/>
    <n v="48.04"/>
    <n v="5.1100000000000003"/>
    <n v="0"/>
  </r>
  <r>
    <x v="20"/>
    <x v="1"/>
    <s v="Rape/sexual assault"/>
    <n v="136523"/>
    <n v="77145"/>
    <n v="195900"/>
    <n v="30295"/>
    <n v="0"/>
    <n v="37.200000000000003"/>
    <n v="26.92"/>
    <n v="48.85"/>
    <n v="5.68"/>
    <n v="0"/>
  </r>
  <r>
    <x v="21"/>
    <x v="1"/>
    <s v="Rape/sexual assault"/>
    <n v="218016"/>
    <n v="135035"/>
    <n v="300997"/>
    <n v="42338"/>
    <n v="0"/>
    <n v="36.9"/>
    <n v="27.72"/>
    <n v="47.05"/>
    <n v="4.99"/>
    <n v="0"/>
  </r>
  <r>
    <x v="22"/>
    <x v="1"/>
    <s v="Rape/sexual assault"/>
    <n v="147284"/>
    <n v="89265"/>
    <n v="205303"/>
    <n v="29602"/>
    <n v="0"/>
    <n v="37.700000000000003"/>
    <n v="28.26"/>
    <n v="48.09"/>
    <n v="5.12"/>
    <n v="0"/>
  </r>
  <r>
    <x v="23"/>
    <x v="1"/>
    <s v="Rape/sexual assault"/>
    <n v="235936"/>
    <n v="148049"/>
    <n v="323822"/>
    <n v="44841"/>
    <n v="0"/>
    <n v="42.6"/>
    <n v="32.6"/>
    <n v="53.3"/>
    <n v="5.36"/>
    <n v="0"/>
  </r>
  <r>
    <x v="24"/>
    <x v="1"/>
    <s v="Rape/sexual assault"/>
    <n v="105985"/>
    <n v="59652"/>
    <n v="152317"/>
    <n v="23639"/>
    <n v="0"/>
    <n v="24.2"/>
    <n v="16.899999999999999"/>
    <n v="33.479999999999997"/>
    <n v="4.25"/>
    <n v="0"/>
  </r>
  <r>
    <x v="25"/>
    <x v="1"/>
    <s v="Rape/sexual assault"/>
    <n v="189620"/>
    <n v="126595"/>
    <n v="252646"/>
    <n v="32156"/>
    <n v="0"/>
    <n v="33.700000000000003"/>
    <n v="26.11"/>
    <n v="42.15"/>
    <n v="4.12"/>
    <n v="0"/>
  </r>
  <r>
    <x v="26"/>
    <x v="1"/>
    <s v="Rape/sexual assault"/>
    <n v="329536"/>
    <n v="237460"/>
    <n v="421612"/>
    <n v="46978"/>
    <n v="0"/>
    <n v="48.9"/>
    <n v="40.380000000000003"/>
    <n v="57.43"/>
    <n v="4.3899999999999997"/>
    <n v="0"/>
  </r>
  <r>
    <x v="27"/>
    <x v="1"/>
    <s v="Rape/sexual assault"/>
    <n v="282587"/>
    <n v="183768"/>
    <n v="381406"/>
    <n v="50419"/>
    <n v="0"/>
    <n v="31.5"/>
    <n v="23.88"/>
    <n v="40.18"/>
    <n v="4.1900000000000004"/>
    <n v="0"/>
  </r>
  <r>
    <x v="0"/>
    <x v="2"/>
    <s v="Rape/sexual assault"/>
    <n v="35233"/>
    <n v="10757"/>
    <n v="59709"/>
    <n v="12488"/>
    <n v="0"/>
    <n v="11"/>
    <n v="5.83"/>
    <n v="19.84"/>
    <n v="3.47"/>
    <n v="0"/>
  </r>
  <r>
    <x v="1"/>
    <x v="2"/>
    <s v="Rape/sexual assault"/>
    <n v="34567"/>
    <n v="9530"/>
    <n v="59604"/>
    <n v="12774"/>
    <n v="0"/>
    <n v="7.5"/>
    <n v="3.8"/>
    <n v="14.36"/>
    <n v="2.57"/>
    <n v="0"/>
  </r>
  <r>
    <x v="2"/>
    <x v="2"/>
    <s v="Rape/sexual assault"/>
    <n v="48643"/>
    <n v="18911"/>
    <n v="78375"/>
    <n v="15170"/>
    <n v="0"/>
    <n v="6.6"/>
    <n v="3.74"/>
    <n v="11.45"/>
    <n v="1.89"/>
    <n v="0"/>
  </r>
  <r>
    <x v="3"/>
    <x v="2"/>
    <s v="Rape/sexual assault"/>
    <n v="27059"/>
    <n v="5941"/>
    <n v="48177"/>
    <n v="10775"/>
    <n v="0"/>
    <n v="6.9"/>
    <n v="3.26"/>
    <n v="13.89"/>
    <n v="2.56"/>
    <n v="0"/>
  </r>
  <r>
    <x v="4"/>
    <x v="2"/>
    <s v="Rape/sexual assault"/>
    <n v="11091"/>
    <n v="0"/>
    <n v="23494"/>
    <n v="6328"/>
    <n v="1"/>
    <n v="3.7"/>
    <n v="1.25"/>
    <n v="10.55"/>
    <n v="2.04"/>
    <n v="1"/>
  </r>
  <r>
    <x v="5"/>
    <x v="2"/>
    <s v="Rape/sexual assault"/>
    <n v="77753"/>
    <n v="31016"/>
    <n v="124490"/>
    <n v="23846"/>
    <n v="0"/>
    <n v="18"/>
    <n v="10.61"/>
    <n v="28.88"/>
    <n v="4.63"/>
    <n v="0"/>
  </r>
  <r>
    <x v="6"/>
    <x v="2"/>
    <s v="Rape/sexual assault"/>
    <n v="45807"/>
    <n v="13723"/>
    <n v="77892"/>
    <n v="16370"/>
    <n v="1"/>
    <n v="16.100000000000001"/>
    <n v="8.58"/>
    <n v="28.21"/>
    <n v="4.9400000000000004"/>
    <n v="1"/>
  </r>
  <r>
    <x v="7"/>
    <x v="2"/>
    <s v="Rape/sexual assault"/>
    <n v="38420"/>
    <n v="10046"/>
    <n v="66793"/>
    <n v="14477"/>
    <n v="1"/>
    <n v="12.8"/>
    <n v="6.65"/>
    <n v="23.23"/>
    <n v="4.12"/>
    <n v="1"/>
  </r>
  <r>
    <x v="8"/>
    <x v="2"/>
    <s v="Rape/sexual assault"/>
    <n v="67247"/>
    <n v="27653"/>
    <n v="106841"/>
    <n v="20201"/>
    <n v="0"/>
    <n v="19.399999999999999"/>
    <n v="11.45"/>
    <n v="30.9"/>
    <n v="4.95"/>
    <n v="0"/>
  </r>
  <r>
    <x v="9"/>
    <x v="2"/>
    <s v="Rape/sexual assault"/>
    <n v="23406"/>
    <n v="3821"/>
    <n v="42991"/>
    <n v="9992"/>
    <n v="1"/>
    <n v="9.6"/>
    <n v="4.41"/>
    <n v="19.600000000000001"/>
    <n v="3.68"/>
    <n v="1"/>
  </r>
  <r>
    <x v="10"/>
    <x v="2"/>
    <s v="Rape/sexual assault"/>
    <n v="103222"/>
    <n v="49058"/>
    <n v="157387"/>
    <n v="27636"/>
    <n v="1"/>
    <n v="38.4"/>
    <n v="26.08"/>
    <n v="52.48"/>
    <n v="6.89"/>
    <n v="1"/>
  </r>
  <r>
    <x v="11"/>
    <x v="2"/>
    <s v="Rape/sexual assault"/>
    <n v="26272"/>
    <n v="1211"/>
    <n v="51334"/>
    <n v="12787"/>
    <n v="1"/>
    <n v="8.6"/>
    <n v="3.51"/>
    <n v="19.55"/>
    <n v="3.81"/>
    <n v="1"/>
  </r>
  <r>
    <x v="12"/>
    <x v="2"/>
    <s v="Rape/sexual assault"/>
    <n v="35651"/>
    <n v="4170"/>
    <n v="67132"/>
    <n v="16062"/>
    <n v="0"/>
    <n v="10.199999999999999"/>
    <n v="4.42"/>
    <n v="21.79"/>
    <n v="4.2"/>
    <n v="0"/>
  </r>
  <r>
    <x v="13"/>
    <x v="2"/>
    <s v="Rape/sexual assault"/>
    <n v="49500"/>
    <n v="22772"/>
    <n v="76228"/>
    <n v="13637"/>
    <n v="0"/>
    <n v="19.899999999999999"/>
    <n v="12.97"/>
    <n v="29.38"/>
    <n v="4.18"/>
    <n v="0"/>
  </r>
  <r>
    <x v="14"/>
    <x v="2"/>
    <s v="Rape/sexual assault"/>
    <n v="63782"/>
    <n v="25911"/>
    <n v="101654"/>
    <n v="19323"/>
    <n v="0"/>
    <n v="13.8"/>
    <n v="8.0399999999999991"/>
    <n v="22.54"/>
    <n v="3.64"/>
    <n v="0"/>
  </r>
  <r>
    <x v="15"/>
    <x v="2"/>
    <s v="Rape/sexual assault"/>
    <n v="63725"/>
    <n v="25025"/>
    <n v="102424"/>
    <n v="19745"/>
    <n v="0"/>
    <n v="30.7"/>
    <n v="18.510000000000002"/>
    <n v="46.29"/>
    <n v="7.24"/>
    <n v="0"/>
  </r>
  <r>
    <x v="16"/>
    <x v="2"/>
    <s v="Rape/sexual assault"/>
    <n v="64540"/>
    <n v="28412"/>
    <n v="100669"/>
    <n v="18433"/>
    <n v="0"/>
    <n v="25.2"/>
    <n v="15.59"/>
    <n v="38.15"/>
    <n v="5.8"/>
    <n v="0"/>
  </r>
  <r>
    <x v="17"/>
    <x v="2"/>
    <s v="Rape/sexual assault"/>
    <n v="102543"/>
    <n v="52187"/>
    <n v="152900"/>
    <n v="25693"/>
    <n v="0"/>
    <n v="31.5"/>
    <n v="21.34"/>
    <n v="43.85"/>
    <n v="5.82"/>
    <n v="0"/>
  </r>
  <r>
    <x v="18"/>
    <x v="2"/>
    <s v="Rape/sexual assault"/>
    <n v="64112"/>
    <n v="26861"/>
    <n v="101363"/>
    <n v="19006"/>
    <n v="0"/>
    <n v="18.3"/>
    <n v="11.19"/>
    <n v="28.55"/>
    <n v="4.41"/>
    <n v="0"/>
  </r>
  <r>
    <x v="19"/>
    <x v="2"/>
    <s v="Rape/sexual assault"/>
    <n v="142651"/>
    <n v="83830"/>
    <n v="201471"/>
    <n v="30011"/>
    <n v="0"/>
    <n v="29.9"/>
    <n v="21.51"/>
    <n v="39.97"/>
    <n v="4.75"/>
    <n v="0"/>
  </r>
  <r>
    <x v="20"/>
    <x v="2"/>
    <s v="Rape/sexual assault"/>
    <n v="73239"/>
    <n v="33829"/>
    <n v="112649"/>
    <n v="20107"/>
    <n v="0"/>
    <n v="20"/>
    <n v="12.65"/>
    <n v="30.07"/>
    <n v="4.4400000000000004"/>
    <n v="0"/>
  </r>
  <r>
    <x v="21"/>
    <x v="2"/>
    <s v="Rape/sexual assault"/>
    <n v="77682"/>
    <n v="34968"/>
    <n v="120395"/>
    <n v="21793"/>
    <n v="0"/>
    <n v="13.1"/>
    <n v="8.0299999999999994"/>
    <n v="20.76"/>
    <n v="3.2"/>
    <n v="0"/>
  </r>
  <r>
    <x v="22"/>
    <x v="2"/>
    <s v="Rape/sexual assault"/>
    <n v="50133"/>
    <n v="21812"/>
    <n v="78453"/>
    <n v="14450"/>
    <n v="0"/>
    <n v="12.8"/>
    <n v="7.78"/>
    <n v="20.41"/>
    <n v="3.17"/>
    <n v="0"/>
  </r>
  <r>
    <x v="23"/>
    <x v="2"/>
    <s v="Rape/sexual assault"/>
    <n v="54342"/>
    <n v="19715"/>
    <n v="88969"/>
    <n v="17667"/>
    <n v="0"/>
    <n v="9.8000000000000007"/>
    <n v="5.45"/>
    <n v="17.04"/>
    <n v="2.87"/>
    <n v="0"/>
  </r>
  <r>
    <x v="24"/>
    <x v="2"/>
    <s v="Rape/sexual assault"/>
    <n v="76284"/>
    <n v="38749"/>
    <n v="113818"/>
    <n v="19151"/>
    <n v="0"/>
    <n v="17.399999999999999"/>
    <n v="11.39"/>
    <n v="25.8"/>
    <n v="3.66"/>
    <n v="0"/>
  </r>
  <r>
    <x v="25"/>
    <x v="2"/>
    <s v="Rape/sexual assault"/>
    <n v="94592"/>
    <n v="54215"/>
    <n v="134969"/>
    <n v="20601"/>
    <n v="0"/>
    <n v="16.8"/>
    <n v="11.58"/>
    <n v="23.72"/>
    <n v="3.08"/>
    <n v="0"/>
  </r>
  <r>
    <x v="26"/>
    <x v="2"/>
    <s v="Rape/sexual assault"/>
    <n v="61544"/>
    <n v="28754"/>
    <n v="94335"/>
    <n v="16730"/>
    <n v="0"/>
    <n v="9.1"/>
    <n v="5.55"/>
    <n v="14.65"/>
    <n v="2.27"/>
    <n v="0"/>
  </r>
  <r>
    <x v="27"/>
    <x v="2"/>
    <s v="Rape/sexual assault"/>
    <n v="177794"/>
    <n v="103965"/>
    <n v="251624"/>
    <n v="37669"/>
    <n v="0"/>
    <n v="19.8"/>
    <n v="13.85"/>
    <n v="27.48"/>
    <n v="3.47"/>
    <n v="0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s v="Treated"/>
    <s v="Rape/sexual assault"/>
    <n v="20466"/>
    <n v="2880"/>
    <n v="38053"/>
    <n v="8973"/>
    <n v="1"/>
    <n v="0.2"/>
    <n v="0.03"/>
    <n v="0.38"/>
    <n v="0.09"/>
    <n v="1"/>
  </r>
  <r>
    <x v="1"/>
    <x v="0"/>
    <s v="Treated"/>
    <s v="Rape/sexual assault"/>
    <n v="22606"/>
    <n v="3116"/>
    <n v="42096"/>
    <n v="9944"/>
    <n v="0"/>
    <n v="0.2"/>
    <n v="0.03"/>
    <n v="0.43"/>
    <n v="0.1"/>
    <n v="0"/>
  </r>
  <r>
    <x v="2"/>
    <x v="0"/>
    <s v="Treated"/>
    <s v="Rape/sexual assault"/>
    <n v="21594"/>
    <n v="3521"/>
    <n v="39668"/>
    <n v="9221"/>
    <n v="0"/>
    <n v="0.2"/>
    <n v="0.04"/>
    <n v="0.41"/>
    <n v="0.09"/>
    <n v="0"/>
  </r>
  <r>
    <x v="3"/>
    <x v="0"/>
    <s v="Treated"/>
    <s v="Rape/sexual assault"/>
    <n v="17835"/>
    <n v="1198"/>
    <n v="34471"/>
    <n v="8488"/>
    <n v="0"/>
    <n v="0.2"/>
    <n v="0.01"/>
    <n v="0.36"/>
    <n v="0.09"/>
    <n v="0"/>
  </r>
  <r>
    <x v="4"/>
    <x v="0"/>
    <s v="Treated"/>
    <s v="Rape/sexual assault"/>
    <n v="5710"/>
    <n v="0"/>
    <n v="14291"/>
    <n v="4378"/>
    <n v="1"/>
    <n v="0.1"/>
    <n v="0"/>
    <n v="0.15"/>
    <n v="0.05"/>
    <n v="1"/>
  </r>
  <r>
    <x v="5"/>
    <x v="0"/>
    <s v="Treated"/>
    <s v="Rape/sexual assault"/>
    <n v="19778"/>
    <n v="0"/>
    <n v="40275"/>
    <n v="10458"/>
    <n v="1"/>
    <n v="0.2"/>
    <n v="0"/>
    <n v="0.43"/>
    <n v="0.11"/>
    <n v="1"/>
  </r>
  <r>
    <x v="6"/>
    <x v="0"/>
    <s v="Treated"/>
    <s v="Rape/sexual assault"/>
    <n v="23279"/>
    <n v="1910"/>
    <n v="44648"/>
    <n v="10903"/>
    <n v="1"/>
    <n v="0.3"/>
    <n v="0.02"/>
    <n v="0.49"/>
    <n v="0.12"/>
    <n v="1"/>
  </r>
  <r>
    <x v="7"/>
    <x v="0"/>
    <s v="Treated"/>
    <s v="Rape/sexual assault"/>
    <n v="25272"/>
    <n v="3684"/>
    <n v="46859"/>
    <n v="11014"/>
    <n v="1"/>
    <n v="0.3"/>
    <n v="0.04"/>
    <n v="0.51"/>
    <n v="0.12"/>
    <n v="1"/>
  </r>
  <r>
    <x v="8"/>
    <x v="0"/>
    <s v="Treated"/>
    <s v="Rape/sexual assault"/>
    <n v="50481"/>
    <n v="16996"/>
    <n v="83967"/>
    <n v="17085"/>
    <n v="1"/>
    <n v="0.6"/>
    <n v="0.19"/>
    <n v="0.94"/>
    <n v="0.19"/>
    <n v="1"/>
  </r>
  <r>
    <x v="9"/>
    <x v="0"/>
    <s v="Treated"/>
    <s v="Rape/sexual assault"/>
    <n v="14065"/>
    <n v="0"/>
    <n v="28449"/>
    <n v="7339"/>
    <n v="1"/>
    <n v="0.2"/>
    <n v="0"/>
    <n v="0.33"/>
    <n v="0.08"/>
    <n v="1"/>
  </r>
  <r>
    <x v="10"/>
    <x v="0"/>
    <s v="Treated"/>
    <s v="Rape/sexual assault"/>
    <n v="61084"/>
    <n v="23053"/>
    <n v="99114"/>
    <n v="19404"/>
    <n v="1"/>
    <n v="0.7"/>
    <n v="0.27"/>
    <n v="1.17"/>
    <n v="0.23"/>
    <n v="1"/>
  </r>
  <r>
    <x v="11"/>
    <x v="0"/>
    <s v="Treated"/>
    <s v="Rape/sexual assault"/>
    <n v="4881"/>
    <n v="0"/>
    <n v="14267"/>
    <n v="4788"/>
    <n v="1"/>
    <n v="0.1"/>
    <n v="0"/>
    <n v="0.17"/>
    <n v="0.06"/>
    <n v="1"/>
  </r>
  <r>
    <x v="12"/>
    <x v="0"/>
    <s v="Treated"/>
    <s v="Rape/sexual assault"/>
    <n v="13717"/>
    <n v="0"/>
    <n v="32085"/>
    <n v="9372"/>
    <n v="1"/>
    <n v="0.2"/>
    <n v="0"/>
    <n v="0.39"/>
    <n v="0.11"/>
    <n v="1"/>
  </r>
  <r>
    <x v="13"/>
    <x v="0"/>
    <s v="Treated"/>
    <s v="Rape/sexual assault"/>
    <n v="29624"/>
    <n v="11223"/>
    <n v="48025"/>
    <n v="9389"/>
    <n v="1"/>
    <n v="0.4"/>
    <n v="0.14000000000000001"/>
    <n v="0.59"/>
    <n v="0.11"/>
    <n v="1"/>
  </r>
  <r>
    <x v="14"/>
    <x v="0"/>
    <s v="Treated"/>
    <s v="Rape/sexual assault"/>
    <n v="36124"/>
    <n v="9235"/>
    <n v="63012"/>
    <n v="13719"/>
    <n v="1"/>
    <n v="0.5"/>
    <n v="0.12"/>
    <n v="0.78"/>
    <n v="0.17"/>
    <n v="1"/>
  </r>
  <r>
    <x v="15"/>
    <x v="0"/>
    <s v="Treated"/>
    <s v="Rape/sexual assault"/>
    <n v="23747"/>
    <n v="2393"/>
    <n v="45101"/>
    <n v="10895"/>
    <n v="1"/>
    <n v="0.3"/>
    <n v="0.03"/>
    <n v="0.56999999999999995"/>
    <n v="0.14000000000000001"/>
    <n v="1"/>
  </r>
  <r>
    <x v="16"/>
    <x v="0"/>
    <s v="Treated"/>
    <s v="Rape/sexual assault"/>
    <n v="27130"/>
    <n v="5441"/>
    <n v="48820"/>
    <n v="11066"/>
    <n v="1"/>
    <n v="0.3"/>
    <n v="7.0000000000000007E-2"/>
    <n v="0.63"/>
    <n v="0.14000000000000001"/>
    <n v="1"/>
  </r>
  <r>
    <x v="17"/>
    <x v="0"/>
    <s v="Treated"/>
    <s v="Rape/sexual assault"/>
    <n v="31472"/>
    <n v="7522"/>
    <n v="55423"/>
    <n v="12220"/>
    <n v="1"/>
    <n v="0.4"/>
    <n v="0.1"/>
    <n v="0.72"/>
    <n v="0.16"/>
    <n v="1"/>
  </r>
  <r>
    <x v="18"/>
    <x v="0"/>
    <s v="Treated"/>
    <s v="Rape/sexual assault"/>
    <n v="55563"/>
    <n v="21690"/>
    <n v="89436"/>
    <n v="17282"/>
    <n v="0"/>
    <n v="0.8"/>
    <n v="0.28999999999999998"/>
    <n v="1.21"/>
    <n v="0.23"/>
    <n v="0"/>
  </r>
  <r>
    <x v="19"/>
    <x v="0"/>
    <s v="Treated"/>
    <s v="Rape/sexual assault"/>
    <n v="86546"/>
    <n v="43598"/>
    <n v="129494"/>
    <n v="21913"/>
    <n v="1"/>
    <n v="1.2"/>
    <n v="0.6"/>
    <n v="1.78"/>
    <n v="0.3"/>
    <n v="1"/>
  </r>
  <r>
    <x v="20"/>
    <x v="0"/>
    <s v="Treated"/>
    <s v="Rape/sexual assault"/>
    <n v="41527"/>
    <n v="14153"/>
    <n v="68901"/>
    <n v="13967"/>
    <n v="0"/>
    <n v="0.6"/>
    <n v="0.2"/>
    <n v="0.96"/>
    <n v="0.2"/>
    <n v="0"/>
  </r>
  <r>
    <x v="21"/>
    <x v="0"/>
    <s v="Treated"/>
    <s v="Rape/sexual assault"/>
    <n v="57481"/>
    <n v="22098"/>
    <n v="92865"/>
    <n v="18053"/>
    <n v="0"/>
    <n v="0.8"/>
    <n v="0.31"/>
    <n v="1.31"/>
    <n v="0.26"/>
    <n v="0"/>
  </r>
  <r>
    <x v="22"/>
    <x v="0"/>
    <s v="Treated"/>
    <s v="Rape/sexual assault"/>
    <n v="33044"/>
    <n v="11409"/>
    <n v="54679"/>
    <n v="11038"/>
    <n v="1"/>
    <n v="0.5"/>
    <n v="0.17"/>
    <n v="0.79"/>
    <n v="0.16"/>
    <n v="1"/>
  </r>
  <r>
    <x v="23"/>
    <x v="0"/>
    <s v="Treated"/>
    <s v="Rape/sexual assault"/>
    <n v="21710"/>
    <n v="1753"/>
    <n v="41668"/>
    <n v="10182"/>
    <n v="1"/>
    <n v="0.3"/>
    <n v="0.03"/>
    <n v="0.62"/>
    <n v="0.15"/>
    <n v="1"/>
  </r>
  <r>
    <x v="24"/>
    <x v="0"/>
    <s v="Treated"/>
    <s v="Rape/sexual assault"/>
    <n v="43707"/>
    <n v="17248"/>
    <n v="70165"/>
    <n v="13500"/>
    <n v="0"/>
    <n v="0.7"/>
    <n v="0.26"/>
    <n v="1.05"/>
    <n v="0.2"/>
    <n v="0"/>
  </r>
  <r>
    <x v="25"/>
    <x v="0"/>
    <s v="Treated"/>
    <s v="Rape/sexual assault"/>
    <n v="56801"/>
    <n v="27423"/>
    <n v="86180"/>
    <n v="14989"/>
    <n v="0"/>
    <n v="0.9"/>
    <n v="0.42"/>
    <n v="1.31"/>
    <n v="0.23"/>
    <n v="0"/>
  </r>
  <r>
    <x v="26"/>
    <x v="0"/>
    <s v="Treated"/>
    <s v="Rape/sexual assault"/>
    <n v="25494"/>
    <n v="5836"/>
    <n v="45152"/>
    <n v="10030"/>
    <n v="1"/>
    <n v="0.4"/>
    <n v="0.09"/>
    <n v="0.7"/>
    <n v="0.15"/>
    <n v="1"/>
  </r>
  <r>
    <x v="27"/>
    <x v="0"/>
    <s v="Treated"/>
    <s v="Rape/sexual assault"/>
    <n v="87174"/>
    <n v="39483"/>
    <n v="134865"/>
    <n v="24333"/>
    <n v="0"/>
    <n v="1.4"/>
    <n v="0.62"/>
    <n v="2.11"/>
    <n v="0.38"/>
    <n v="0"/>
  </r>
  <r>
    <x v="0"/>
    <x v="1"/>
    <s v="Treated"/>
    <s v="Rape/sexual assault"/>
    <n v="3398"/>
    <n v="0"/>
    <n v="9647"/>
    <n v="3188"/>
    <n v="1"/>
    <n v="0"/>
    <m/>
    <m/>
    <m/>
    <n v="2"/>
  </r>
  <r>
    <x v="1"/>
    <x v="1"/>
    <s v="Treated"/>
    <s v="Rape/sexual assault"/>
    <n v="0"/>
    <m/>
    <m/>
    <m/>
    <n v="2"/>
    <n v="0"/>
    <m/>
    <m/>
    <m/>
    <n v="2"/>
  </r>
  <r>
    <x v="2"/>
    <x v="1"/>
    <s v="Treated"/>
    <s v="Rape/sexual assault"/>
    <n v="16595"/>
    <n v="1151"/>
    <n v="32040"/>
    <n v="7880"/>
    <n v="1"/>
    <n v="0.1"/>
    <n v="0.01"/>
    <n v="0.25"/>
    <n v="0.06"/>
    <n v="1"/>
  </r>
  <r>
    <x v="3"/>
    <x v="1"/>
    <s v="Treated"/>
    <s v="Rape/sexual assault"/>
    <n v="3298"/>
    <n v="0"/>
    <n v="9879"/>
    <n v="3358"/>
    <n v="1"/>
    <n v="0"/>
    <m/>
    <m/>
    <m/>
    <n v="2"/>
  </r>
  <r>
    <x v="4"/>
    <x v="1"/>
    <s v="Treated"/>
    <s v="Rape/sexual assault"/>
    <n v="671"/>
    <n v="0"/>
    <n v="3420"/>
    <n v="1403"/>
    <n v="1"/>
    <n v="0"/>
    <m/>
    <m/>
    <m/>
    <n v="2"/>
  </r>
  <r>
    <x v="5"/>
    <x v="1"/>
    <s v="Treated"/>
    <s v="Rape/sexual assault"/>
    <n v="2876"/>
    <n v="0"/>
    <n v="9841"/>
    <n v="3553"/>
    <n v="1"/>
    <n v="0"/>
    <m/>
    <m/>
    <m/>
    <n v="2"/>
  </r>
  <r>
    <x v="6"/>
    <x v="1"/>
    <s v="Treated"/>
    <s v="Rape/sexual assault"/>
    <n v="0"/>
    <m/>
    <m/>
    <m/>
    <n v="2"/>
    <n v="0"/>
    <m/>
    <m/>
    <m/>
    <n v="2"/>
  </r>
  <r>
    <x v="7"/>
    <x v="1"/>
    <s v="Treated"/>
    <s v="Rape/sexual assault"/>
    <n v="3038"/>
    <n v="0"/>
    <n v="8906"/>
    <n v="2994"/>
    <n v="1"/>
    <n v="0"/>
    <m/>
    <m/>
    <m/>
    <n v="2"/>
  </r>
  <r>
    <x v="8"/>
    <x v="1"/>
    <s v="Treated"/>
    <s v="Rape/sexual assault"/>
    <n v="6444"/>
    <n v="0"/>
    <n v="17085"/>
    <n v="5429"/>
    <n v="1"/>
    <n v="0.1"/>
    <n v="0"/>
    <n v="0.14000000000000001"/>
    <n v="0.04"/>
    <n v="1"/>
  </r>
  <r>
    <x v="9"/>
    <x v="1"/>
    <s v="Treated"/>
    <s v="Rape/sexual assault"/>
    <n v="2495"/>
    <n v="0"/>
    <n v="7815"/>
    <n v="2714"/>
    <n v="1"/>
    <n v="0"/>
    <m/>
    <m/>
    <m/>
    <n v="2"/>
  </r>
  <r>
    <x v="10"/>
    <x v="1"/>
    <s v="Treated"/>
    <s v="Rape/sexual assault"/>
    <n v="0"/>
    <m/>
    <m/>
    <m/>
    <n v="2"/>
    <n v="0"/>
    <m/>
    <m/>
    <m/>
    <n v="2"/>
  </r>
  <r>
    <x v="11"/>
    <x v="1"/>
    <s v="Treated"/>
    <s v="Rape/sexual assault"/>
    <n v="3324"/>
    <n v="0"/>
    <n v="10898"/>
    <n v="3865"/>
    <n v="1"/>
    <n v="0"/>
    <m/>
    <m/>
    <m/>
    <n v="2"/>
  </r>
  <r>
    <x v="12"/>
    <x v="1"/>
    <s v="Treated"/>
    <s v="Rape/sexual assault"/>
    <n v="15517"/>
    <n v="0"/>
    <n v="35185"/>
    <n v="10035"/>
    <n v="1"/>
    <n v="0.1"/>
    <n v="0"/>
    <n v="0.28000000000000003"/>
    <n v="0.08"/>
    <n v="1"/>
  </r>
  <r>
    <x v="13"/>
    <x v="1"/>
    <s v="Treated"/>
    <s v="Rape/sexual assault"/>
    <n v="2452"/>
    <n v="0"/>
    <n v="5597"/>
    <n v="1605"/>
    <n v="1"/>
    <n v="0"/>
    <m/>
    <m/>
    <m/>
    <n v="2"/>
  </r>
  <r>
    <x v="14"/>
    <x v="1"/>
    <s v="Treated"/>
    <s v="Rape/sexual assault"/>
    <n v="20773"/>
    <n v="1338"/>
    <n v="40207"/>
    <n v="9916"/>
    <n v="1"/>
    <n v="0.2"/>
    <n v="0.01"/>
    <n v="0.32"/>
    <n v="0.08"/>
    <n v="1"/>
  </r>
  <r>
    <x v="15"/>
    <x v="1"/>
    <s v="Treated"/>
    <s v="Rape/sexual assault"/>
    <n v="7103"/>
    <n v="0"/>
    <n v="17800"/>
    <n v="5458"/>
    <n v="1"/>
    <n v="0.1"/>
    <n v="0"/>
    <n v="0.15"/>
    <n v="0.04"/>
    <n v="1"/>
  </r>
  <r>
    <x v="16"/>
    <x v="1"/>
    <s v="Treated"/>
    <s v="Rape/sexual assault"/>
    <n v="24325"/>
    <n v="3957"/>
    <n v="44693"/>
    <n v="10392"/>
    <n v="1"/>
    <n v="0.2"/>
    <n v="0.03"/>
    <n v="0.37"/>
    <n v="0.09"/>
    <n v="1"/>
  </r>
  <r>
    <x v="17"/>
    <x v="1"/>
    <s v="Treated"/>
    <s v="Rape/sexual assault"/>
    <n v="0"/>
    <m/>
    <m/>
    <m/>
    <n v="2"/>
    <n v="0"/>
    <m/>
    <m/>
    <m/>
    <n v="2"/>
  </r>
  <r>
    <x v="18"/>
    <x v="1"/>
    <s v="Treated"/>
    <s v="Rape/sexual assault"/>
    <n v="2254"/>
    <n v="0"/>
    <n v="6951"/>
    <n v="2396"/>
    <n v="1"/>
    <n v="0"/>
    <m/>
    <m/>
    <m/>
    <n v="2"/>
  </r>
  <r>
    <x v="19"/>
    <x v="1"/>
    <s v="Treated"/>
    <s v="Rape/sexual assault"/>
    <n v="47046"/>
    <n v="17498"/>
    <n v="76593"/>
    <n v="15076"/>
    <n v="1"/>
    <n v="0.4"/>
    <n v="0.15"/>
    <n v="0.66"/>
    <n v="0.13"/>
    <n v="1"/>
  </r>
  <r>
    <x v="20"/>
    <x v="1"/>
    <s v="Treated"/>
    <s v="Rape/sexual assault"/>
    <n v="4013"/>
    <n v="0"/>
    <n v="10748"/>
    <n v="3436"/>
    <n v="1"/>
    <n v="0"/>
    <m/>
    <m/>
    <m/>
    <n v="2"/>
  </r>
  <r>
    <x v="21"/>
    <x v="1"/>
    <s v="Treated"/>
    <s v="Rape/sexual assault"/>
    <n v="4410"/>
    <n v="0"/>
    <n v="12288"/>
    <n v="4019"/>
    <n v="1"/>
    <n v="0"/>
    <m/>
    <m/>
    <m/>
    <n v="2"/>
  </r>
  <r>
    <x v="22"/>
    <x v="1"/>
    <s v="Treated"/>
    <s v="Rape/sexual assault"/>
    <n v="4834"/>
    <n v="0"/>
    <n v="11511"/>
    <n v="3407"/>
    <n v="1"/>
    <n v="0"/>
    <m/>
    <m/>
    <m/>
    <n v="2"/>
  </r>
  <r>
    <x v="23"/>
    <x v="1"/>
    <s v="Treated"/>
    <s v="Rape/sexual assault"/>
    <n v="5557"/>
    <n v="0"/>
    <n v="14733"/>
    <n v="4682"/>
    <n v="1"/>
    <n v="0"/>
    <m/>
    <m/>
    <m/>
    <n v="2"/>
  </r>
  <r>
    <x v="24"/>
    <x v="1"/>
    <s v="Treated"/>
    <s v="Rape/sexual assault"/>
    <n v="2157"/>
    <n v="0"/>
    <n v="6797"/>
    <n v="2367"/>
    <n v="1"/>
    <n v="0"/>
    <m/>
    <m/>
    <m/>
    <n v="2"/>
  </r>
  <r>
    <x v="25"/>
    <x v="1"/>
    <s v="Treated"/>
    <s v="Rape/sexual assault"/>
    <n v="4544"/>
    <n v="0"/>
    <n v="11306"/>
    <n v="3450"/>
    <n v="1"/>
    <n v="0"/>
    <m/>
    <m/>
    <m/>
    <n v="2"/>
  </r>
  <r>
    <x v="26"/>
    <x v="1"/>
    <s v="Treated"/>
    <s v="Rape/sexual assault"/>
    <n v="9086"/>
    <n v="0"/>
    <n v="20142"/>
    <n v="5641"/>
    <n v="1"/>
    <n v="0.1"/>
    <n v="0"/>
    <n v="0.18"/>
    <n v="0.05"/>
    <n v="1"/>
  </r>
  <r>
    <x v="27"/>
    <x v="1"/>
    <s v="Treated"/>
    <s v="Rape/sexual assault"/>
    <n v="54202"/>
    <n v="18284"/>
    <n v="90119"/>
    <n v="18326"/>
    <n v="1"/>
    <n v="0.5"/>
    <n v="0.16"/>
    <n v="0.81"/>
    <n v="0.16"/>
    <n v="1"/>
  </r>
  <r>
    <x v="0"/>
    <x v="2"/>
    <s v="Treated"/>
    <s v="Rape/sexual assault"/>
    <n v="3379"/>
    <n v="0"/>
    <n v="9609"/>
    <n v="3179"/>
    <n v="1"/>
    <n v="0.2"/>
    <n v="0"/>
    <n v="0.63"/>
    <n v="0.21"/>
    <n v="1"/>
  </r>
  <r>
    <x v="1"/>
    <x v="2"/>
    <s v="Treated"/>
    <s v="Rape/sexual assault"/>
    <n v="4030"/>
    <n v="0"/>
    <n v="11414"/>
    <n v="3767"/>
    <n v="1"/>
    <n v="0.3"/>
    <n v="0"/>
    <n v="0.75"/>
    <n v="0.25"/>
    <n v="1"/>
  </r>
  <r>
    <x v="2"/>
    <x v="2"/>
    <s v="Treated"/>
    <s v="Rape/sexual assault"/>
    <n v="402"/>
    <n v="0"/>
    <n v="2386"/>
    <n v="1013"/>
    <n v="1"/>
    <n v="0"/>
    <m/>
    <m/>
    <m/>
    <n v="2"/>
  </r>
  <r>
    <x v="3"/>
    <x v="2"/>
    <s v="Treated"/>
    <s v="Rape/sexual assault"/>
    <n v="0"/>
    <m/>
    <m/>
    <m/>
    <n v="2"/>
    <n v="0"/>
    <m/>
    <m/>
    <m/>
    <n v="2"/>
  </r>
  <r>
    <x v="4"/>
    <x v="2"/>
    <s v="Treated"/>
    <s v="Rape/sexual assault"/>
    <n v="0"/>
    <m/>
    <m/>
    <m/>
    <n v="2"/>
    <n v="0"/>
    <m/>
    <m/>
    <m/>
    <n v="2"/>
  </r>
  <r>
    <x v="5"/>
    <x v="2"/>
    <s v="Treated"/>
    <s v="Rape/sexual assault"/>
    <n v="0"/>
    <m/>
    <m/>
    <m/>
    <n v="2"/>
    <n v="0"/>
    <m/>
    <m/>
    <m/>
    <n v="2"/>
  </r>
  <r>
    <x v="6"/>
    <x v="2"/>
    <s v="Treated"/>
    <s v="Rape/sexual assault"/>
    <n v="0"/>
    <m/>
    <m/>
    <m/>
    <n v="2"/>
    <n v="0"/>
    <m/>
    <m/>
    <m/>
    <n v="2"/>
  </r>
  <r>
    <x v="7"/>
    <x v="2"/>
    <s v="Treated"/>
    <s v="Rape/sexual assault"/>
    <n v="0"/>
    <m/>
    <m/>
    <m/>
    <n v="2"/>
    <n v="0"/>
    <m/>
    <m/>
    <m/>
    <n v="2"/>
  </r>
  <r>
    <x v="8"/>
    <x v="2"/>
    <s v="Treated"/>
    <s v="Rape/sexual assault"/>
    <n v="0"/>
    <m/>
    <m/>
    <m/>
    <n v="2"/>
    <n v="0"/>
    <m/>
    <m/>
    <m/>
    <n v="2"/>
  </r>
  <r>
    <x v="9"/>
    <x v="2"/>
    <s v="Treated"/>
    <s v="Rape/sexual assault"/>
    <n v="0"/>
    <m/>
    <m/>
    <m/>
    <n v="2"/>
    <n v="0"/>
    <m/>
    <m/>
    <m/>
    <n v="2"/>
  </r>
  <r>
    <x v="10"/>
    <x v="2"/>
    <s v="Treated"/>
    <s v="Rape/sexual assault"/>
    <n v="0"/>
    <m/>
    <m/>
    <m/>
    <n v="2"/>
    <n v="0"/>
    <m/>
    <m/>
    <m/>
    <n v="2"/>
  </r>
  <r>
    <x v="11"/>
    <x v="2"/>
    <s v="Treated"/>
    <s v="Rape/sexual assault"/>
    <n v="2033"/>
    <n v="0"/>
    <n v="7818"/>
    <n v="2951"/>
    <n v="1"/>
    <n v="0.1"/>
    <n v="0"/>
    <n v="0.56000000000000005"/>
    <n v="0.21"/>
    <n v="1"/>
  </r>
  <r>
    <x v="12"/>
    <x v="2"/>
    <s v="Treated"/>
    <s v="Rape/sexual assault"/>
    <n v="0"/>
    <m/>
    <m/>
    <m/>
    <n v="2"/>
    <n v="0"/>
    <m/>
    <m/>
    <m/>
    <n v="2"/>
  </r>
  <r>
    <x v="13"/>
    <x v="2"/>
    <s v="Treated"/>
    <s v="Rape/sexual assault"/>
    <n v="2898"/>
    <n v="0"/>
    <n v="6428"/>
    <n v="1801"/>
    <n v="1"/>
    <n v="0.2"/>
    <n v="0"/>
    <n v="0.46"/>
    <n v="0.13"/>
    <n v="1"/>
  </r>
  <r>
    <x v="14"/>
    <x v="2"/>
    <s v="Treated"/>
    <s v="Rape/sexual assault"/>
    <n v="3440"/>
    <n v="0"/>
    <n v="10562"/>
    <n v="3634"/>
    <n v="1"/>
    <n v="0.2"/>
    <n v="0"/>
    <n v="0.74"/>
    <n v="0.26"/>
    <n v="1"/>
  </r>
  <r>
    <x v="15"/>
    <x v="2"/>
    <s v="Treated"/>
    <s v="Rape/sexual assault"/>
    <n v="2739"/>
    <n v="0"/>
    <n v="9082"/>
    <n v="3236"/>
    <n v="1"/>
    <n v="0.2"/>
    <n v="0"/>
    <n v="0.63"/>
    <n v="0.23"/>
    <n v="1"/>
  </r>
  <r>
    <x v="16"/>
    <x v="2"/>
    <s v="Treated"/>
    <s v="Rape/sexual assault"/>
    <n v="0"/>
    <m/>
    <m/>
    <m/>
    <n v="2"/>
    <n v="0"/>
    <m/>
    <m/>
    <m/>
    <n v="2"/>
  </r>
  <r>
    <x v="17"/>
    <x v="2"/>
    <s v="Treated"/>
    <s v="Rape/sexual assault"/>
    <n v="0"/>
    <m/>
    <m/>
    <m/>
    <n v="2"/>
    <n v="0"/>
    <m/>
    <m/>
    <m/>
    <n v="2"/>
  </r>
  <r>
    <x v="18"/>
    <x v="2"/>
    <s v="Treated"/>
    <s v="Rape/sexual assault"/>
    <n v="0"/>
    <m/>
    <m/>
    <m/>
    <n v="2"/>
    <n v="0"/>
    <m/>
    <m/>
    <m/>
    <n v="2"/>
  </r>
  <r>
    <x v="19"/>
    <x v="2"/>
    <s v="Treated"/>
    <s v="Rape/sexual assault"/>
    <n v="0"/>
    <m/>
    <m/>
    <m/>
    <n v="2"/>
    <n v="0"/>
    <m/>
    <m/>
    <m/>
    <n v="2"/>
  </r>
  <r>
    <x v="20"/>
    <x v="2"/>
    <s v="Treated"/>
    <s v="Rape/sexual assault"/>
    <n v="0"/>
    <m/>
    <m/>
    <m/>
    <n v="2"/>
    <n v="0"/>
    <m/>
    <m/>
    <m/>
    <n v="2"/>
  </r>
  <r>
    <x v="21"/>
    <x v="2"/>
    <s v="Treated"/>
    <s v="Rape/sexual assault"/>
    <n v="0"/>
    <m/>
    <m/>
    <m/>
    <n v="2"/>
    <n v="0"/>
    <m/>
    <m/>
    <m/>
    <n v="2"/>
  </r>
  <r>
    <x v="22"/>
    <x v="2"/>
    <s v="Treated"/>
    <s v="Rape/sexual assault"/>
    <n v="0"/>
    <m/>
    <m/>
    <m/>
    <n v="2"/>
    <n v="0"/>
    <m/>
    <m/>
    <m/>
    <n v="2"/>
  </r>
  <r>
    <x v="23"/>
    <x v="2"/>
    <s v="Treated"/>
    <s v="Rape/sexual assault"/>
    <n v="0"/>
    <m/>
    <m/>
    <m/>
    <n v="2"/>
    <n v="0"/>
    <m/>
    <m/>
    <m/>
    <n v="2"/>
  </r>
  <r>
    <x v="24"/>
    <x v="2"/>
    <s v="Treated"/>
    <s v="Rape/sexual assault"/>
    <n v="20569"/>
    <n v="3846"/>
    <n v="37292"/>
    <n v="8532"/>
    <n v="1"/>
    <n v="1.5"/>
    <n v="0.28999999999999998"/>
    <n v="2.71"/>
    <n v="0.62"/>
    <n v="1"/>
  </r>
  <r>
    <x v="25"/>
    <x v="2"/>
    <s v="Treated"/>
    <s v="Rape/sexual assault"/>
    <n v="3066"/>
    <n v="0"/>
    <n v="8518"/>
    <n v="2782"/>
    <n v="1"/>
    <n v="0.2"/>
    <n v="0"/>
    <n v="0.62"/>
    <n v="0.2"/>
    <n v="1"/>
  </r>
  <r>
    <x v="26"/>
    <x v="2"/>
    <s v="Treated"/>
    <s v="Rape/sexual assault"/>
    <n v="6079"/>
    <n v="0"/>
    <n v="14967"/>
    <n v="4535"/>
    <n v="1"/>
    <n v="0.5"/>
    <n v="0"/>
    <n v="1.1100000000000001"/>
    <n v="0.34"/>
    <n v="1"/>
  </r>
  <r>
    <x v="27"/>
    <x v="2"/>
    <s v="Treated"/>
    <s v="Rape/sexual assault"/>
    <n v="0"/>
    <m/>
    <m/>
    <m/>
    <n v="2"/>
    <n v="0"/>
    <m/>
    <m/>
    <m/>
    <n v="2"/>
  </r>
  <r>
    <x v="0"/>
    <x v="3"/>
    <s v="Treated"/>
    <s v="Rape/sexual assault"/>
    <n v="5472"/>
    <n v="0"/>
    <n v="13631"/>
    <n v="4163"/>
    <n v="1"/>
    <n v="0.2"/>
    <n v="0"/>
    <n v="0.5"/>
    <n v="0.15"/>
    <n v="1"/>
  </r>
  <r>
    <x v="1"/>
    <x v="3"/>
    <s v="Treated"/>
    <s v="Rape/sexual assault"/>
    <n v="2915"/>
    <n v="0"/>
    <n v="9110"/>
    <n v="3161"/>
    <n v="1"/>
    <n v="0.1"/>
    <n v="0"/>
    <n v="0.33"/>
    <n v="0.12"/>
    <n v="1"/>
  </r>
  <r>
    <x v="2"/>
    <x v="3"/>
    <s v="Treated"/>
    <s v="Rape/sexual assault"/>
    <n v="10052"/>
    <n v="0"/>
    <n v="21562"/>
    <n v="5873"/>
    <n v="1"/>
    <n v="0.4"/>
    <n v="0"/>
    <n v="0.79"/>
    <n v="0.21"/>
    <n v="1"/>
  </r>
  <r>
    <x v="3"/>
    <x v="3"/>
    <s v="Treated"/>
    <s v="Rape/sexual assault"/>
    <n v="2072"/>
    <n v="0"/>
    <n v="7215"/>
    <n v="2624"/>
    <n v="1"/>
    <n v="0.1"/>
    <n v="0"/>
    <n v="0.27"/>
    <n v="0.1"/>
    <n v="1"/>
  </r>
  <r>
    <x v="4"/>
    <x v="3"/>
    <s v="Treated"/>
    <s v="Rape/sexual assault"/>
    <n v="4709"/>
    <n v="0"/>
    <n v="12433"/>
    <n v="3940"/>
    <n v="1"/>
    <n v="0.2"/>
    <n v="0"/>
    <n v="0.46"/>
    <n v="0.14000000000000001"/>
    <n v="1"/>
  </r>
  <r>
    <x v="5"/>
    <x v="3"/>
    <s v="Treated"/>
    <s v="Rape/sexual assault"/>
    <n v="44732"/>
    <n v="11445"/>
    <n v="78018"/>
    <n v="16983"/>
    <n v="1"/>
    <n v="1.7"/>
    <n v="0.43"/>
    <n v="2.87"/>
    <n v="0.62"/>
    <n v="1"/>
  </r>
  <r>
    <x v="6"/>
    <x v="3"/>
    <s v="Treated"/>
    <s v="Rape/sexual assault"/>
    <n v="22528"/>
    <n v="1569"/>
    <n v="43488"/>
    <n v="10694"/>
    <n v="1"/>
    <n v="0.9"/>
    <n v="0.06"/>
    <n v="1.67"/>
    <n v="0.41"/>
    <n v="1"/>
  </r>
  <r>
    <x v="7"/>
    <x v="3"/>
    <s v="Treated"/>
    <s v="Rape/sexual assault"/>
    <n v="10110"/>
    <n v="0"/>
    <n v="22198"/>
    <n v="6168"/>
    <n v="1"/>
    <n v="0.4"/>
    <n v="0"/>
    <n v="0.87"/>
    <n v="0.24"/>
    <n v="1"/>
  </r>
  <r>
    <x v="8"/>
    <x v="3"/>
    <s v="Treated"/>
    <s v="Rape/sexual assault"/>
    <n v="10322"/>
    <n v="0"/>
    <n v="24052"/>
    <n v="7005"/>
    <n v="1"/>
    <n v="0.4"/>
    <n v="0"/>
    <n v="0.95"/>
    <n v="0.28000000000000003"/>
    <n v="1"/>
  </r>
  <r>
    <x v="9"/>
    <x v="3"/>
    <s v="Treated"/>
    <s v="Rape/sexual assault"/>
    <n v="0"/>
    <m/>
    <m/>
    <m/>
    <n v="2"/>
    <n v="0"/>
    <m/>
    <m/>
    <m/>
    <n v="2"/>
  </r>
  <r>
    <x v="10"/>
    <x v="3"/>
    <s v="Treated"/>
    <s v="Rape/sexual assault"/>
    <n v="40095"/>
    <n v="11319"/>
    <n v="68870"/>
    <n v="14682"/>
    <n v="1"/>
    <n v="1.7"/>
    <n v="0.49"/>
    <n v="2.88"/>
    <n v="0.61"/>
    <n v="1"/>
  </r>
  <r>
    <x v="11"/>
    <x v="3"/>
    <s v="Treated"/>
    <s v="Rape/sexual assault"/>
    <n v="1997"/>
    <n v="0"/>
    <n v="7725"/>
    <n v="2923"/>
    <n v="1"/>
    <n v="0.1"/>
    <n v="0"/>
    <n v="0.33"/>
    <n v="0.13"/>
    <n v="1"/>
  </r>
  <r>
    <x v="12"/>
    <x v="3"/>
    <s v="Treated"/>
    <s v="Rape/sexual assault"/>
    <n v="6418"/>
    <n v="0"/>
    <n v="18549"/>
    <n v="6190"/>
    <n v="1"/>
    <n v="0.3"/>
    <n v="0"/>
    <n v="0.81"/>
    <n v="0.27"/>
    <n v="1"/>
  </r>
  <r>
    <x v="13"/>
    <x v="3"/>
    <s v="Treated"/>
    <s v="Rape/sexual assault"/>
    <n v="3005"/>
    <n v="0"/>
    <n v="6623"/>
    <n v="1846"/>
    <n v="1"/>
    <n v="0.1"/>
    <n v="0"/>
    <n v="0.28999999999999998"/>
    <n v="0.08"/>
    <n v="1"/>
  </r>
  <r>
    <x v="14"/>
    <x v="3"/>
    <s v="Treated"/>
    <s v="Rape/sexual assault"/>
    <n v="3445"/>
    <n v="0"/>
    <n v="10572"/>
    <n v="3636"/>
    <n v="1"/>
    <n v="0.2"/>
    <n v="0"/>
    <n v="0.48"/>
    <n v="0.16"/>
    <n v="1"/>
  </r>
  <r>
    <x v="15"/>
    <x v="3"/>
    <s v="Treated"/>
    <s v="Rape/sexual assault"/>
    <n v="12968"/>
    <n v="0"/>
    <n v="28000"/>
    <n v="7670"/>
    <n v="1"/>
    <n v="0.6"/>
    <n v="0"/>
    <n v="1.29"/>
    <n v="0.35"/>
    <n v="1"/>
  </r>
  <r>
    <x v="16"/>
    <x v="3"/>
    <s v="Treated"/>
    <s v="Rape/sexual assault"/>
    <n v="13085"/>
    <n v="0"/>
    <n v="27417"/>
    <n v="7312"/>
    <n v="1"/>
    <n v="0.6"/>
    <n v="0"/>
    <n v="1.28"/>
    <n v="0.34"/>
    <n v="1"/>
  </r>
  <r>
    <x v="17"/>
    <x v="3"/>
    <s v="Treated"/>
    <s v="Rape/sexual assault"/>
    <n v="67687"/>
    <n v="29089"/>
    <n v="106286"/>
    <n v="19693"/>
    <n v="1"/>
    <n v="3.2"/>
    <n v="1.38"/>
    <n v="4.96"/>
    <n v="0.91"/>
    <n v="1"/>
  </r>
  <r>
    <x v="18"/>
    <x v="3"/>
    <s v="Treated"/>
    <s v="Rape/sexual assault"/>
    <n v="3849"/>
    <n v="0"/>
    <n v="10248"/>
    <n v="3265"/>
    <n v="1"/>
    <n v="0.2"/>
    <n v="0"/>
    <n v="0.51"/>
    <n v="0.16"/>
    <n v="1"/>
  </r>
  <r>
    <x v="19"/>
    <x v="3"/>
    <s v="Treated"/>
    <s v="Rape/sexual assault"/>
    <n v="6739"/>
    <n v="0"/>
    <n v="16340"/>
    <n v="4898"/>
    <n v="1"/>
    <n v="0.3"/>
    <n v="0"/>
    <n v="0.82"/>
    <n v="0.25"/>
    <n v="1"/>
  </r>
  <r>
    <x v="20"/>
    <x v="3"/>
    <s v="Treated"/>
    <s v="Rape/sexual assault"/>
    <n v="17901"/>
    <n v="1679"/>
    <n v="34124"/>
    <n v="8277"/>
    <n v="1"/>
    <n v="0.9"/>
    <n v="0.09"/>
    <n v="1.73"/>
    <n v="0.42"/>
    <n v="1"/>
  </r>
  <r>
    <x v="21"/>
    <x v="3"/>
    <s v="Treated"/>
    <s v="Rape/sexual assault"/>
    <n v="2373"/>
    <n v="0"/>
    <n v="7985"/>
    <n v="2863"/>
    <n v="1"/>
    <n v="0.1"/>
    <n v="0"/>
    <n v="0.41"/>
    <n v="0.15"/>
    <n v="1"/>
  </r>
  <r>
    <x v="22"/>
    <x v="3"/>
    <s v="Treated"/>
    <s v="Rape/sexual assault"/>
    <n v="4546"/>
    <n v="0"/>
    <n v="10988"/>
    <n v="3287"/>
    <n v="1"/>
    <n v="0.2"/>
    <n v="0"/>
    <n v="0.57999999999999996"/>
    <n v="0.17"/>
    <n v="1"/>
  </r>
  <r>
    <x v="23"/>
    <x v="3"/>
    <s v="Treated"/>
    <s v="Rape/sexual assault"/>
    <n v="19788"/>
    <n v="887"/>
    <n v="38689"/>
    <n v="9644"/>
    <n v="1"/>
    <n v="1.1000000000000001"/>
    <n v="0.05"/>
    <n v="2.08"/>
    <n v="0.52"/>
    <n v="1"/>
  </r>
  <r>
    <x v="24"/>
    <x v="3"/>
    <s v="Treated"/>
    <s v="Rape/sexual assault"/>
    <n v="9850"/>
    <n v="0"/>
    <n v="20702"/>
    <n v="5537"/>
    <n v="1"/>
    <n v="0.5"/>
    <n v="0"/>
    <n v="1.1399999999999999"/>
    <n v="0.3"/>
    <n v="1"/>
  </r>
  <r>
    <x v="25"/>
    <x v="3"/>
    <s v="Treated"/>
    <s v="Rape/sexual assault"/>
    <n v="11600"/>
    <n v="158"/>
    <n v="23042"/>
    <n v="5838"/>
    <n v="1"/>
    <n v="0.7"/>
    <n v="0.01"/>
    <n v="1.31"/>
    <n v="0.33"/>
    <n v="1"/>
  </r>
  <r>
    <x v="26"/>
    <x v="3"/>
    <s v="Treated"/>
    <s v="Rape/sexual assault"/>
    <n v="14124"/>
    <n v="22"/>
    <n v="28225"/>
    <n v="7195"/>
    <n v="1"/>
    <n v="0.8"/>
    <n v="0"/>
    <n v="1.64"/>
    <n v="0.42"/>
    <n v="1"/>
  </r>
  <r>
    <x v="27"/>
    <x v="3"/>
    <s v="Treated"/>
    <s v="Rape/sexual assault"/>
    <n v="20841"/>
    <n v="161"/>
    <n v="41521"/>
    <n v="10551"/>
    <n v="1"/>
    <n v="1.3"/>
    <n v="0.01"/>
    <n v="2.5"/>
    <n v="0.63"/>
    <n v="1"/>
  </r>
  <r>
    <x v="0"/>
    <x v="4"/>
    <s v="Treated"/>
    <s v="Rape/sexual assault"/>
    <n v="2517"/>
    <n v="0"/>
    <n v="7814"/>
    <n v="2702"/>
    <n v="1"/>
    <n v="0.5"/>
    <n v="0"/>
    <n v="1.62"/>
    <n v="0.56000000000000005"/>
    <n v="1"/>
  </r>
  <r>
    <x v="1"/>
    <x v="4"/>
    <s v="Treated"/>
    <s v="Rape/sexual assault"/>
    <n v="5016"/>
    <n v="0"/>
    <n v="13339"/>
    <n v="4246"/>
    <n v="1"/>
    <n v="1"/>
    <n v="0"/>
    <n v="2.68"/>
    <n v="0.85"/>
    <n v="1"/>
  </r>
  <r>
    <x v="2"/>
    <x v="4"/>
    <s v="Treated"/>
    <s v="Rape/sexual assault"/>
    <n v="0"/>
    <m/>
    <m/>
    <m/>
    <n v="2"/>
    <n v="0"/>
    <m/>
    <m/>
    <m/>
    <n v="2"/>
  </r>
  <r>
    <x v="3"/>
    <x v="4"/>
    <s v="Treated"/>
    <s v="Rape/sexual assault"/>
    <n v="3854"/>
    <n v="0"/>
    <n v="11009"/>
    <n v="3651"/>
    <n v="1"/>
    <n v="0.8"/>
    <n v="0"/>
    <n v="2.23"/>
    <n v="0.74"/>
    <n v="1"/>
  </r>
  <r>
    <x v="4"/>
    <x v="4"/>
    <s v="Treated"/>
    <s v="Rape/sexual assault"/>
    <n v="0"/>
    <m/>
    <m/>
    <m/>
    <n v="2"/>
    <n v="0"/>
    <m/>
    <m/>
    <m/>
    <n v="2"/>
  </r>
  <r>
    <x v="5"/>
    <x v="4"/>
    <s v="Treated"/>
    <s v="Rape/sexual assault"/>
    <n v="10367"/>
    <n v="0"/>
    <n v="24511"/>
    <n v="7216"/>
    <n v="1"/>
    <n v="2"/>
    <n v="0"/>
    <n v="4.7699999999999996"/>
    <n v="1.4"/>
    <n v="1"/>
  </r>
  <r>
    <x v="6"/>
    <x v="4"/>
    <s v="Treated"/>
    <s v="Rape/sexual assault"/>
    <n v="0"/>
    <m/>
    <m/>
    <m/>
    <n v="2"/>
    <n v="0"/>
    <m/>
    <m/>
    <m/>
    <n v="2"/>
  </r>
  <r>
    <x v="7"/>
    <x v="4"/>
    <s v="Treated"/>
    <s v="Rape/sexual assault"/>
    <n v="0"/>
    <m/>
    <m/>
    <m/>
    <n v="2"/>
    <n v="0"/>
    <m/>
    <m/>
    <m/>
    <n v="2"/>
  </r>
  <r>
    <x v="8"/>
    <x v="4"/>
    <s v="Treated"/>
    <s v="Rape/sexual assault"/>
    <n v="0"/>
    <m/>
    <m/>
    <m/>
    <n v="2"/>
    <n v="0"/>
    <m/>
    <m/>
    <m/>
    <n v="2"/>
  </r>
  <r>
    <x v="9"/>
    <x v="4"/>
    <s v="Treated"/>
    <s v="Rape/sexual assault"/>
    <n v="6846"/>
    <n v="0"/>
    <n v="16262"/>
    <n v="4805"/>
    <n v="1"/>
    <n v="1.4"/>
    <n v="0"/>
    <n v="3.26"/>
    <n v="0.96"/>
    <n v="1"/>
  </r>
  <r>
    <x v="10"/>
    <x v="4"/>
    <s v="Treated"/>
    <s v="Rape/sexual assault"/>
    <n v="2044"/>
    <n v="0"/>
    <n v="6682"/>
    <n v="2366"/>
    <n v="1"/>
    <n v="0.4"/>
    <n v="0"/>
    <n v="1.34"/>
    <n v="0.47"/>
    <n v="1"/>
  </r>
  <r>
    <x v="11"/>
    <x v="4"/>
    <s v="Treated"/>
    <s v="Rape/sexual assault"/>
    <n v="14037"/>
    <n v="0"/>
    <n v="31265"/>
    <n v="8790"/>
    <n v="1"/>
    <n v="2.9"/>
    <n v="0"/>
    <n v="6.35"/>
    <n v="1.78"/>
    <n v="1"/>
  </r>
  <r>
    <x v="12"/>
    <x v="4"/>
    <s v="Treated"/>
    <s v="Rape/sexual assault"/>
    <n v="0"/>
    <m/>
    <m/>
    <m/>
    <n v="2"/>
    <n v="0"/>
    <m/>
    <m/>
    <m/>
    <n v="2"/>
  </r>
  <r>
    <x v="13"/>
    <x v="4"/>
    <s v="Treated"/>
    <s v="Rape/sexual assault"/>
    <n v="11522"/>
    <n v="2202"/>
    <n v="20841"/>
    <n v="4755"/>
    <n v="1"/>
    <n v="2.5"/>
    <n v="0.51"/>
    <n v="4.45"/>
    <n v="1"/>
    <n v="1"/>
  </r>
  <r>
    <x v="14"/>
    <x v="4"/>
    <s v="Treated"/>
    <s v="Rape/sexual assault"/>
    <n v="0"/>
    <m/>
    <m/>
    <m/>
    <n v="2"/>
    <n v="0"/>
    <m/>
    <m/>
    <m/>
    <n v="2"/>
  </r>
  <r>
    <x v="15"/>
    <x v="4"/>
    <s v="Treated"/>
    <s v="Rape/sexual assault"/>
    <n v="17168"/>
    <n v="0"/>
    <n v="34837"/>
    <n v="9015"/>
    <n v="1"/>
    <n v="3.9"/>
    <n v="0"/>
    <n v="7.92"/>
    <n v="2.04"/>
    <n v="1"/>
  </r>
  <r>
    <x v="16"/>
    <x v="4"/>
    <s v="Treated"/>
    <s v="Rape/sexual assault"/>
    <n v="0"/>
    <m/>
    <m/>
    <m/>
    <n v="2"/>
    <n v="0"/>
    <m/>
    <m/>
    <m/>
    <n v="2"/>
  </r>
  <r>
    <x v="17"/>
    <x v="4"/>
    <s v="Treated"/>
    <s v="Rape/sexual assault"/>
    <n v="3384"/>
    <n v="0"/>
    <n v="9937"/>
    <n v="3344"/>
    <n v="1"/>
    <n v="0.7"/>
    <n v="0"/>
    <n v="2.17"/>
    <n v="0.73"/>
    <n v="1"/>
  </r>
  <r>
    <x v="18"/>
    <x v="4"/>
    <s v="Treated"/>
    <s v="Rape/sexual assault"/>
    <n v="2445"/>
    <n v="0"/>
    <n v="7365"/>
    <n v="2510"/>
    <n v="1"/>
    <n v="0.5"/>
    <n v="0"/>
    <n v="1.63"/>
    <n v="0.56000000000000005"/>
    <n v="1"/>
  </r>
  <r>
    <x v="19"/>
    <x v="4"/>
    <s v="Treated"/>
    <s v="Rape/sexual assault"/>
    <n v="2319"/>
    <n v="0"/>
    <n v="7689"/>
    <n v="2740"/>
    <n v="1"/>
    <n v="0.5"/>
    <n v="0"/>
    <n v="1.63"/>
    <n v="0.57999999999999996"/>
    <n v="1"/>
  </r>
  <r>
    <x v="20"/>
    <x v="4"/>
    <s v="Treated"/>
    <s v="Rape/sexual assault"/>
    <n v="9797"/>
    <n v="0"/>
    <n v="21094"/>
    <n v="5764"/>
    <n v="1"/>
    <n v="2.1"/>
    <n v="0"/>
    <n v="4.47"/>
    <n v="1.22"/>
    <n v="1"/>
  </r>
  <r>
    <x v="21"/>
    <x v="4"/>
    <s v="Treated"/>
    <s v="Rape/sexual assault"/>
    <n v="13418"/>
    <n v="0"/>
    <n v="28203"/>
    <n v="7543"/>
    <n v="1"/>
    <n v="2.8"/>
    <n v="0"/>
    <n v="5.83"/>
    <n v="1.55"/>
    <n v="1"/>
  </r>
  <r>
    <x v="22"/>
    <x v="4"/>
    <s v="Treated"/>
    <s v="Rape/sexual assault"/>
    <n v="7708"/>
    <n v="0"/>
    <n v="16502"/>
    <n v="4487"/>
    <n v="1"/>
    <n v="1.6"/>
    <n v="0"/>
    <n v="3.32"/>
    <n v="0.9"/>
    <n v="1"/>
  </r>
  <r>
    <x v="23"/>
    <x v="4"/>
    <s v="Treated"/>
    <s v="Rape/sexual assault"/>
    <n v="7287"/>
    <n v="0"/>
    <n v="17959"/>
    <n v="5445"/>
    <n v="1"/>
    <n v="1.5"/>
    <n v="0"/>
    <n v="3.68"/>
    <n v="1.1100000000000001"/>
    <n v="1"/>
  </r>
  <r>
    <x v="24"/>
    <x v="4"/>
    <s v="Treated"/>
    <s v="Rape/sexual assault"/>
    <n v="0"/>
    <m/>
    <m/>
    <m/>
    <n v="2"/>
    <n v="0"/>
    <m/>
    <m/>
    <m/>
    <n v="2"/>
  </r>
  <r>
    <x v="25"/>
    <x v="4"/>
    <s v="Treated"/>
    <s v="Rape/sexual assault"/>
    <n v="18581"/>
    <n v="3557"/>
    <n v="33606"/>
    <n v="7666"/>
    <n v="1"/>
    <n v="3.8"/>
    <n v="0.77"/>
    <n v="6.91"/>
    <n v="1.57"/>
    <n v="1"/>
  </r>
  <r>
    <x v="26"/>
    <x v="4"/>
    <s v="Treated"/>
    <s v="Rape/sexual assault"/>
    <n v="6762"/>
    <n v="0"/>
    <n v="16175"/>
    <n v="4803"/>
    <n v="1"/>
    <n v="1.4"/>
    <n v="0"/>
    <n v="3.36"/>
    <n v="1"/>
    <n v="1"/>
  </r>
  <r>
    <x v="27"/>
    <x v="4"/>
    <s v="Treated"/>
    <s v="Rape/sexual assault"/>
    <n v="15578"/>
    <n v="0"/>
    <n v="33135"/>
    <n v="8958"/>
    <n v="1"/>
    <n v="3.1"/>
    <n v="0"/>
    <n v="6.59"/>
    <n v="1.78"/>
    <n v="1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s v="Not treated"/>
    <s v="Rape/sexual assault"/>
    <n v="113889"/>
    <n v="62408"/>
    <n v="165369"/>
    <n v="26266"/>
    <n v="0"/>
    <n v="1.1000000000000001"/>
    <n v="0.63"/>
    <n v="1.66"/>
    <n v="0.26"/>
    <n v="0"/>
  </r>
  <r>
    <x v="1"/>
    <x v="0"/>
    <s v="Not treated"/>
    <s v="Rape/sexual assault"/>
    <n v="193163"/>
    <n v="120345"/>
    <n v="265982"/>
    <n v="37153"/>
    <n v="0"/>
    <n v="2"/>
    <n v="1.23"/>
    <n v="2.71"/>
    <n v="0.38"/>
    <n v="0"/>
  </r>
  <r>
    <x v="2"/>
    <x v="0"/>
    <s v="Not treated"/>
    <s v="Rape/sexual assault"/>
    <n v="147964"/>
    <n v="87310"/>
    <n v="208618"/>
    <n v="30947"/>
    <n v="0"/>
    <n v="1.5"/>
    <n v="0.9"/>
    <n v="2.14"/>
    <n v="0.32"/>
    <n v="0"/>
  </r>
  <r>
    <x v="3"/>
    <x v="0"/>
    <s v="Not treated"/>
    <s v="Rape/sexual assault"/>
    <n v="54952"/>
    <n v="22947"/>
    <n v="86957"/>
    <n v="16330"/>
    <n v="0"/>
    <n v="0.6"/>
    <n v="0.24"/>
    <n v="0.9"/>
    <n v="0.17"/>
    <n v="0"/>
  </r>
  <r>
    <x v="4"/>
    <x v="0"/>
    <s v="Not treated"/>
    <s v="Rape/sexual assault"/>
    <n v="87638"/>
    <n v="45730"/>
    <n v="129546"/>
    <n v="21382"/>
    <n v="0"/>
    <n v="0.9"/>
    <n v="0.48"/>
    <n v="1.36"/>
    <n v="0.22"/>
    <n v="0"/>
  </r>
  <r>
    <x v="5"/>
    <x v="0"/>
    <s v="Not treated"/>
    <s v="Rape/sexual assault"/>
    <n v="47581"/>
    <n v="13024"/>
    <n v="82137"/>
    <n v="17631"/>
    <n v="0"/>
    <n v="0.5"/>
    <n v="0.14000000000000001"/>
    <n v="0.88"/>
    <n v="0.19"/>
    <n v="0"/>
  </r>
  <r>
    <x v="6"/>
    <x v="0"/>
    <s v="Not treated"/>
    <s v="Rape/sexual assault"/>
    <n v="22629"/>
    <n v="1615"/>
    <n v="43644"/>
    <n v="10722"/>
    <n v="1"/>
    <n v="0.2"/>
    <n v="0.02"/>
    <n v="0.47"/>
    <n v="0.12"/>
    <n v="1"/>
  </r>
  <r>
    <x v="7"/>
    <x v="0"/>
    <s v="Not treated"/>
    <s v="Rape/sexual assault"/>
    <n v="44022"/>
    <n v="12981"/>
    <n v="75063"/>
    <n v="15838"/>
    <n v="0"/>
    <n v="0.5"/>
    <n v="0.14000000000000001"/>
    <n v="0.82"/>
    <n v="0.17"/>
    <n v="0"/>
  </r>
  <r>
    <x v="8"/>
    <x v="0"/>
    <s v="Not treated"/>
    <s v="Rape/sexual assault"/>
    <n v="20894"/>
    <n v="633"/>
    <n v="41156"/>
    <n v="10338"/>
    <n v="1"/>
    <n v="0.2"/>
    <n v="0.01"/>
    <n v="0.46"/>
    <n v="0.12"/>
    <n v="1"/>
  </r>
  <r>
    <x v="9"/>
    <x v="0"/>
    <s v="Not treated"/>
    <s v="Rape/sexual assault"/>
    <n v="59616"/>
    <n v="24404"/>
    <n v="94828"/>
    <n v="17966"/>
    <n v="0"/>
    <n v="0.7"/>
    <n v="0.28000000000000003"/>
    <n v="1.0900000000000001"/>
    <n v="0.21"/>
    <n v="0"/>
  </r>
  <r>
    <x v="10"/>
    <x v="0"/>
    <s v="Not treated"/>
    <s v="Rape/sexual assault"/>
    <n v="16823"/>
    <n v="382"/>
    <n v="33263"/>
    <n v="8388"/>
    <n v="1"/>
    <n v="0.2"/>
    <n v="0"/>
    <n v="0.39"/>
    <n v="0.1"/>
    <n v="1"/>
  </r>
  <r>
    <x v="11"/>
    <x v="0"/>
    <s v="Not treated"/>
    <s v="Rape/sexual assault"/>
    <n v="78158"/>
    <n v="28720"/>
    <n v="127597"/>
    <n v="25224"/>
    <n v="1"/>
    <n v="0.9"/>
    <n v="0.35"/>
    <n v="1.54"/>
    <n v="0.3"/>
    <n v="1"/>
  </r>
  <r>
    <x v="12"/>
    <x v="0"/>
    <s v="Not treated"/>
    <s v="Rape/sexual assault"/>
    <n v="73403"/>
    <n v="25373"/>
    <n v="121433"/>
    <n v="24506"/>
    <n v="1"/>
    <n v="0.9"/>
    <n v="0.31"/>
    <n v="1.48"/>
    <n v="0.3"/>
    <n v="1"/>
  </r>
  <r>
    <x v="13"/>
    <x v="0"/>
    <s v="Not treated"/>
    <s v="Rape/sexual assault"/>
    <n v="46470"/>
    <n v="20944"/>
    <n v="71995"/>
    <n v="13024"/>
    <n v="0"/>
    <n v="0.6"/>
    <n v="0.26"/>
    <n v="0.88"/>
    <n v="0.16"/>
    <n v="0"/>
  </r>
  <r>
    <x v="14"/>
    <x v="0"/>
    <s v="Not treated"/>
    <s v="Rape/sexual assault"/>
    <n v="80955"/>
    <n v="37113"/>
    <n v="124798"/>
    <n v="22369"/>
    <n v="0"/>
    <n v="1"/>
    <n v="0.46"/>
    <n v="1.55"/>
    <n v="0.28000000000000003"/>
    <n v="0"/>
  </r>
  <r>
    <x v="15"/>
    <x v="0"/>
    <s v="Not treated"/>
    <s v="Rape/sexual assault"/>
    <n v="40935"/>
    <n v="11394"/>
    <n v="70476"/>
    <n v="15072"/>
    <n v="1"/>
    <n v="0.5"/>
    <n v="0.14000000000000001"/>
    <n v="0.88"/>
    <n v="0.19"/>
    <n v="1"/>
  </r>
  <r>
    <x v="16"/>
    <x v="0"/>
    <s v="Not treated"/>
    <s v="Rape/sexual assault"/>
    <n v="24233"/>
    <n v="3909"/>
    <n v="44557"/>
    <n v="10370"/>
    <n v="1"/>
    <n v="0.3"/>
    <n v="0.05"/>
    <n v="0.56999999999999995"/>
    <n v="0.13"/>
    <n v="1"/>
  </r>
  <r>
    <x v="17"/>
    <x v="0"/>
    <s v="Not treated"/>
    <s v="Rape/sexual assault"/>
    <n v="51250"/>
    <n v="18860"/>
    <n v="83641"/>
    <n v="16526"/>
    <n v="0"/>
    <n v="0.7"/>
    <n v="0.25"/>
    <n v="1.0900000000000001"/>
    <n v="0.22"/>
    <n v="0"/>
  </r>
  <r>
    <x v="18"/>
    <x v="0"/>
    <s v="Not treated"/>
    <s v="Rape/sexual assault"/>
    <n v="58056"/>
    <n v="23183"/>
    <n v="92928"/>
    <n v="17793"/>
    <n v="0"/>
    <n v="0.8"/>
    <n v="0.31"/>
    <n v="1.25"/>
    <n v="0.24"/>
    <n v="0"/>
  </r>
  <r>
    <x v="19"/>
    <x v="0"/>
    <s v="Not treated"/>
    <s v="Rape/sexual assault"/>
    <n v="113278"/>
    <n v="62446"/>
    <n v="164110"/>
    <n v="25935"/>
    <n v="0"/>
    <n v="1.6"/>
    <n v="0.86"/>
    <n v="2.2599999999999998"/>
    <n v="0.36"/>
    <n v="0"/>
  </r>
  <r>
    <x v="20"/>
    <x v="0"/>
    <s v="Not treated"/>
    <s v="Rape/sexual assault"/>
    <n v="118693"/>
    <n v="64586"/>
    <n v="172800"/>
    <n v="27606"/>
    <n v="0"/>
    <n v="1.7"/>
    <n v="0.91"/>
    <n v="2.42"/>
    <n v="0.38"/>
    <n v="0"/>
  </r>
  <r>
    <x v="21"/>
    <x v="0"/>
    <s v="Not treated"/>
    <s v="Rape/sexual assault"/>
    <n v="103641"/>
    <n v="52367"/>
    <n v="154915"/>
    <n v="26160"/>
    <n v="0"/>
    <n v="1.5"/>
    <n v="0.75"/>
    <n v="2.19"/>
    <n v="0.37"/>
    <n v="0"/>
  </r>
  <r>
    <x v="22"/>
    <x v="0"/>
    <s v="Not treated"/>
    <s v="Rape/sexual assault"/>
    <n v="72016"/>
    <n v="36090"/>
    <n v="107942"/>
    <n v="18330"/>
    <n v="0"/>
    <n v="1"/>
    <n v="0.53"/>
    <n v="1.57"/>
    <n v="0.26"/>
    <n v="0"/>
  </r>
  <r>
    <x v="23"/>
    <x v="0"/>
    <s v="Not treated"/>
    <s v="Rape/sexual assault"/>
    <n v="133542"/>
    <n v="72714"/>
    <n v="194369"/>
    <n v="31035"/>
    <n v="0"/>
    <n v="2"/>
    <n v="1.08"/>
    <n v="2.87"/>
    <n v="0.46"/>
    <n v="0"/>
  </r>
  <r>
    <x v="24"/>
    <x v="0"/>
    <s v="Not treated"/>
    <s v="Rape/sexual assault"/>
    <n v="54347"/>
    <n v="24042"/>
    <n v="84651"/>
    <n v="15462"/>
    <n v="0"/>
    <n v="0.8"/>
    <n v="0.36"/>
    <n v="1.27"/>
    <n v="0.23"/>
    <n v="0"/>
  </r>
  <r>
    <x v="25"/>
    <x v="0"/>
    <s v="Not treated"/>
    <s v="Rape/sexual assault"/>
    <n v="86724"/>
    <n v="48495"/>
    <n v="124953"/>
    <n v="19505"/>
    <n v="0"/>
    <n v="1.3"/>
    <n v="0.74"/>
    <n v="1.9"/>
    <n v="0.3"/>
    <n v="0"/>
  </r>
  <r>
    <x v="26"/>
    <x v="0"/>
    <s v="Not treated"/>
    <s v="Rape/sexual assault"/>
    <n v="170209"/>
    <n v="109449"/>
    <n v="230969"/>
    <n v="31000"/>
    <n v="0"/>
    <n v="2.6"/>
    <n v="1.69"/>
    <n v="3.55"/>
    <n v="0.47"/>
    <n v="0"/>
  </r>
  <r>
    <x v="27"/>
    <x v="0"/>
    <s v="Not treated"/>
    <s v="Rape/sexual assault"/>
    <n v="90776"/>
    <n v="41905"/>
    <n v="139647"/>
    <n v="24935"/>
    <n v="0"/>
    <n v="1.4"/>
    <n v="0.66"/>
    <n v="2.1800000000000002"/>
    <n v="0.39"/>
    <n v="0"/>
  </r>
  <r>
    <x v="0"/>
    <x v="1"/>
    <s v="Not treated"/>
    <s v="Rape/sexual assault"/>
    <n v="661"/>
    <n v="0"/>
    <n v="3243"/>
    <n v="1317"/>
    <n v="1"/>
    <n v="0"/>
    <m/>
    <m/>
    <m/>
    <n v="2"/>
  </r>
  <r>
    <x v="1"/>
    <x v="1"/>
    <s v="Not treated"/>
    <s v="Rape/sexual assault"/>
    <n v="12130"/>
    <n v="0"/>
    <n v="25749"/>
    <n v="6949"/>
    <n v="1"/>
    <n v="0.1"/>
    <n v="0"/>
    <n v="0.2"/>
    <n v="0.05"/>
    <n v="1"/>
  </r>
  <r>
    <x v="2"/>
    <x v="1"/>
    <s v="Not treated"/>
    <s v="Rape/sexual assault"/>
    <n v="22294"/>
    <n v="3870"/>
    <n v="40718"/>
    <n v="9400"/>
    <n v="1"/>
    <n v="0.2"/>
    <n v="0.03"/>
    <n v="0.32"/>
    <n v="7.0000000000000007E-2"/>
    <n v="1"/>
  </r>
  <r>
    <x v="3"/>
    <x v="1"/>
    <s v="Not treated"/>
    <s v="Rape/sexual assault"/>
    <n v="1657"/>
    <n v="0"/>
    <n v="6229"/>
    <n v="2332"/>
    <n v="1"/>
    <n v="0"/>
    <m/>
    <m/>
    <m/>
    <n v="2"/>
  </r>
  <r>
    <x v="4"/>
    <x v="1"/>
    <s v="Not treated"/>
    <s v="Rape/sexual assault"/>
    <n v="11948"/>
    <n v="0"/>
    <n v="24882"/>
    <n v="6599"/>
    <n v="1"/>
    <n v="0.1"/>
    <n v="0"/>
    <n v="0.19"/>
    <n v="0.05"/>
    <n v="1"/>
  </r>
  <r>
    <x v="5"/>
    <x v="1"/>
    <s v="Not treated"/>
    <s v="Rape/sexual assault"/>
    <n v="3121"/>
    <n v="0"/>
    <n v="10400"/>
    <n v="3714"/>
    <n v="1"/>
    <n v="0"/>
    <m/>
    <m/>
    <m/>
    <n v="2"/>
  </r>
  <r>
    <x v="6"/>
    <x v="1"/>
    <s v="Not treated"/>
    <s v="Rape/sexual assault"/>
    <n v="10085"/>
    <n v="0"/>
    <n v="23245"/>
    <n v="6714"/>
    <n v="1"/>
    <n v="0.1"/>
    <n v="0"/>
    <n v="0.18"/>
    <n v="0.05"/>
    <n v="1"/>
  </r>
  <r>
    <x v="7"/>
    <x v="1"/>
    <s v="Not treated"/>
    <s v="Rape/sexual assault"/>
    <n v="6163"/>
    <n v="0"/>
    <n v="15094"/>
    <n v="4557"/>
    <n v="1"/>
    <n v="0"/>
    <m/>
    <m/>
    <m/>
    <n v="2"/>
  </r>
  <r>
    <x v="8"/>
    <x v="1"/>
    <s v="Not treated"/>
    <s v="Rape/sexual assault"/>
    <n v="12175"/>
    <n v="0"/>
    <n v="27201"/>
    <n v="7667"/>
    <n v="1"/>
    <n v="0.1"/>
    <n v="0"/>
    <n v="0.22"/>
    <n v="0.06"/>
    <n v="1"/>
  </r>
  <r>
    <x v="9"/>
    <x v="1"/>
    <s v="Not treated"/>
    <s v="Rape/sexual assault"/>
    <n v="18819"/>
    <n v="1675"/>
    <n v="35963"/>
    <n v="8747"/>
    <n v="1"/>
    <n v="0.1"/>
    <n v="0.01"/>
    <n v="0.28999999999999998"/>
    <n v="7.0000000000000007E-2"/>
    <n v="1"/>
  </r>
  <r>
    <x v="10"/>
    <x v="1"/>
    <s v="Not treated"/>
    <s v="Rape/sexual assault"/>
    <n v="6515"/>
    <n v="0"/>
    <n v="15667"/>
    <n v="4670"/>
    <n v="1"/>
    <n v="0.1"/>
    <n v="0"/>
    <n v="0.12"/>
    <n v="0.04"/>
    <n v="1"/>
  </r>
  <r>
    <x v="11"/>
    <x v="1"/>
    <s v="Not treated"/>
    <s v="Rape/sexual assault"/>
    <n v="2186"/>
    <n v="0"/>
    <n v="8203"/>
    <n v="3070"/>
    <n v="1"/>
    <n v="0"/>
    <m/>
    <m/>
    <m/>
    <n v="2"/>
  </r>
  <r>
    <x v="12"/>
    <x v="1"/>
    <s v="Not treated"/>
    <s v="Rape/sexual assault"/>
    <n v="57076"/>
    <n v="15685"/>
    <n v="98468"/>
    <n v="21119"/>
    <n v="1"/>
    <n v="0.5"/>
    <n v="0.12"/>
    <n v="0.78"/>
    <n v="0.17"/>
    <n v="1"/>
  </r>
  <r>
    <x v="13"/>
    <x v="1"/>
    <s v="Not treated"/>
    <s v="Rape/sexual assault"/>
    <n v="7421"/>
    <n v="606"/>
    <n v="14235"/>
    <n v="3477"/>
    <n v="1"/>
    <n v="0.1"/>
    <n v="0"/>
    <n v="0.11"/>
    <n v="0.03"/>
    <n v="1"/>
  </r>
  <r>
    <x v="14"/>
    <x v="1"/>
    <s v="Not treated"/>
    <s v="Rape/sexual assault"/>
    <n v="25760"/>
    <n v="3732"/>
    <n v="47788"/>
    <n v="11239"/>
    <n v="1"/>
    <n v="0.2"/>
    <n v="0.03"/>
    <n v="0.39"/>
    <n v="0.09"/>
    <n v="1"/>
  </r>
  <r>
    <x v="15"/>
    <x v="1"/>
    <s v="Not treated"/>
    <s v="Rape/sexual assault"/>
    <n v="7103"/>
    <n v="0"/>
    <n v="17800"/>
    <n v="5458"/>
    <n v="1"/>
    <n v="0.1"/>
    <n v="0"/>
    <n v="0.15"/>
    <n v="0.04"/>
    <n v="1"/>
  </r>
  <r>
    <x v="16"/>
    <x v="1"/>
    <s v="Not treated"/>
    <s v="Rape/sexual assault"/>
    <n v="8383"/>
    <n v="0"/>
    <n v="19577"/>
    <n v="5712"/>
    <n v="1"/>
    <n v="0.1"/>
    <n v="0"/>
    <n v="0.16"/>
    <n v="0.05"/>
    <n v="1"/>
  </r>
  <r>
    <x v="17"/>
    <x v="1"/>
    <s v="Not treated"/>
    <s v="Rape/sexual assault"/>
    <n v="9211"/>
    <n v="0"/>
    <n v="20751"/>
    <n v="5888"/>
    <n v="1"/>
    <n v="0.1"/>
    <n v="0"/>
    <n v="0.17"/>
    <n v="0.05"/>
    <n v="1"/>
  </r>
  <r>
    <x v="18"/>
    <x v="1"/>
    <s v="Not treated"/>
    <s v="Rape/sexual assault"/>
    <n v="2220"/>
    <n v="0"/>
    <n v="6875"/>
    <n v="2375"/>
    <n v="1"/>
    <n v="0"/>
    <m/>
    <m/>
    <m/>
    <n v="2"/>
  </r>
  <r>
    <x v="19"/>
    <x v="1"/>
    <s v="Not treated"/>
    <s v="Rape/sexual assault"/>
    <n v="7993"/>
    <n v="0"/>
    <n v="18550"/>
    <n v="5386"/>
    <n v="1"/>
    <n v="0.1"/>
    <n v="0"/>
    <n v="0.16"/>
    <n v="0.05"/>
    <n v="1"/>
  </r>
  <r>
    <x v="20"/>
    <x v="1"/>
    <s v="Not treated"/>
    <s v="Rape/sexual assault"/>
    <n v="4606"/>
    <n v="0"/>
    <n v="11890"/>
    <n v="3717"/>
    <n v="1"/>
    <n v="0"/>
    <m/>
    <m/>
    <m/>
    <n v="2"/>
  </r>
  <r>
    <x v="21"/>
    <x v="1"/>
    <s v="Not treated"/>
    <s v="Rape/sexual assault"/>
    <n v="34513"/>
    <n v="8636"/>
    <n v="60390"/>
    <n v="13203"/>
    <n v="1"/>
    <n v="0.3"/>
    <n v="0.08"/>
    <n v="0.53"/>
    <n v="0.12"/>
    <n v="1"/>
  </r>
  <r>
    <x v="22"/>
    <x v="1"/>
    <s v="Not treated"/>
    <s v="Rape/sexual assault"/>
    <n v="26121"/>
    <n v="7494"/>
    <n v="44748"/>
    <n v="9504"/>
    <n v="1"/>
    <n v="0.2"/>
    <n v="7.0000000000000007E-2"/>
    <n v="0.39"/>
    <n v="0.08"/>
    <n v="1"/>
  </r>
  <r>
    <x v="23"/>
    <x v="1"/>
    <s v="Not treated"/>
    <s v="Rape/sexual assault"/>
    <n v="41282"/>
    <n v="11999"/>
    <n v="70565"/>
    <n v="14941"/>
    <n v="1"/>
    <n v="0.4"/>
    <n v="0.11"/>
    <n v="0.62"/>
    <n v="0.13"/>
    <n v="1"/>
  </r>
  <r>
    <x v="24"/>
    <x v="1"/>
    <s v="Not treated"/>
    <s v="Rape/sexual assault"/>
    <n v="10182"/>
    <n v="0"/>
    <n v="21243"/>
    <n v="5644"/>
    <n v="1"/>
    <n v="0.1"/>
    <n v="0"/>
    <n v="0.19"/>
    <n v="0.05"/>
    <n v="1"/>
  </r>
  <r>
    <x v="25"/>
    <x v="1"/>
    <s v="Not treated"/>
    <s v="Rape/sexual assault"/>
    <n v="7494"/>
    <n v="0"/>
    <n v="16426"/>
    <n v="4557"/>
    <n v="1"/>
    <n v="0.1"/>
    <n v="0"/>
    <n v="0.15"/>
    <n v="0.04"/>
    <n v="1"/>
  </r>
  <r>
    <x v="26"/>
    <x v="1"/>
    <s v="Not treated"/>
    <s v="Rape/sexual assault"/>
    <n v="80945"/>
    <n v="42338"/>
    <n v="119553"/>
    <n v="19698"/>
    <n v="0"/>
    <n v="0.7"/>
    <n v="0.38"/>
    <n v="1.07"/>
    <n v="0.18"/>
    <n v="0"/>
  </r>
  <r>
    <x v="27"/>
    <x v="1"/>
    <s v="Not treated"/>
    <s v="Rape/sexual assault"/>
    <n v="15154"/>
    <n v="0"/>
    <n v="32443"/>
    <n v="8821"/>
    <n v="1"/>
    <n v="0.1"/>
    <n v="0"/>
    <n v="0.28999999999999998"/>
    <n v="0.08"/>
    <n v="1"/>
  </r>
  <r>
    <x v="0"/>
    <x v="2"/>
    <s v="Not treated"/>
    <s v="Rape/sexual assault"/>
    <n v="5451"/>
    <n v="0"/>
    <n v="13593"/>
    <n v="4154"/>
    <n v="1"/>
    <n v="0.4"/>
    <n v="0"/>
    <n v="0.88"/>
    <n v="0.27"/>
    <n v="1"/>
  </r>
  <r>
    <x v="1"/>
    <x v="2"/>
    <s v="Not treated"/>
    <s v="Rape/sexual assault"/>
    <n v="2086"/>
    <n v="0"/>
    <n v="7264"/>
    <n v="2642"/>
    <n v="1"/>
    <n v="0.1"/>
    <n v="0"/>
    <n v="0.48"/>
    <n v="0.17"/>
    <n v="1"/>
  </r>
  <r>
    <x v="2"/>
    <x v="2"/>
    <s v="Not treated"/>
    <s v="Rape/sexual assault"/>
    <n v="1193"/>
    <n v="0"/>
    <n v="4719"/>
    <n v="1799"/>
    <n v="1"/>
    <n v="0.1"/>
    <n v="0"/>
    <n v="0.31"/>
    <n v="0.12"/>
    <n v="1"/>
  </r>
  <r>
    <x v="3"/>
    <x v="2"/>
    <s v="Not treated"/>
    <s v="Rape/sexual assault"/>
    <n v="1522"/>
    <n v="0"/>
    <n v="5894"/>
    <n v="2231"/>
    <n v="1"/>
    <n v="0.1"/>
    <n v="0"/>
    <n v="0.4"/>
    <n v="0.15"/>
    <n v="1"/>
  </r>
  <r>
    <x v="4"/>
    <x v="2"/>
    <s v="Not treated"/>
    <s v="Rape/sexual assault"/>
    <n v="0"/>
    <m/>
    <m/>
    <m/>
    <n v="2"/>
    <n v="0"/>
    <m/>
    <m/>
    <m/>
    <n v="2"/>
  </r>
  <r>
    <x v="5"/>
    <x v="2"/>
    <s v="Not treated"/>
    <s v="Rape/sexual assault"/>
    <n v="0"/>
    <m/>
    <m/>
    <m/>
    <n v="2"/>
    <n v="0"/>
    <m/>
    <m/>
    <m/>
    <n v="2"/>
  </r>
  <r>
    <x v="6"/>
    <x v="2"/>
    <s v="Not treated"/>
    <s v="Rape/sexual assault"/>
    <n v="0"/>
    <m/>
    <m/>
    <m/>
    <n v="2"/>
    <n v="0"/>
    <m/>
    <m/>
    <m/>
    <n v="2"/>
  </r>
  <r>
    <x v="7"/>
    <x v="2"/>
    <s v="Not treated"/>
    <s v="Rape/sexual assault"/>
    <n v="0"/>
    <m/>
    <m/>
    <m/>
    <n v="2"/>
    <n v="0"/>
    <m/>
    <m/>
    <m/>
    <n v="2"/>
  </r>
  <r>
    <x v="8"/>
    <x v="2"/>
    <s v="Not treated"/>
    <s v="Rape/sexual assault"/>
    <n v="0"/>
    <m/>
    <m/>
    <m/>
    <n v="2"/>
    <n v="0"/>
    <m/>
    <m/>
    <m/>
    <n v="2"/>
  </r>
  <r>
    <x v="9"/>
    <x v="2"/>
    <s v="Not treated"/>
    <s v="Rape/sexual assault"/>
    <n v="0"/>
    <m/>
    <m/>
    <m/>
    <n v="2"/>
    <n v="0"/>
    <m/>
    <m/>
    <m/>
    <n v="2"/>
  </r>
  <r>
    <x v="10"/>
    <x v="2"/>
    <s v="Not treated"/>
    <s v="Rape/sexual assault"/>
    <n v="0"/>
    <m/>
    <m/>
    <m/>
    <n v="2"/>
    <n v="0"/>
    <m/>
    <m/>
    <m/>
    <n v="2"/>
  </r>
  <r>
    <x v="11"/>
    <x v="2"/>
    <s v="Not treated"/>
    <s v="Rape/sexual assault"/>
    <n v="0"/>
    <m/>
    <m/>
    <m/>
    <n v="2"/>
    <n v="0"/>
    <m/>
    <m/>
    <m/>
    <n v="2"/>
  </r>
  <r>
    <x v="12"/>
    <x v="2"/>
    <s v="Not treated"/>
    <s v="Rape/sexual assault"/>
    <n v="3376"/>
    <n v="0"/>
    <n v="11982"/>
    <n v="4391"/>
    <n v="1"/>
    <n v="0.2"/>
    <n v="0"/>
    <n v="0.86"/>
    <n v="0.31"/>
    <n v="1"/>
  </r>
  <r>
    <x v="13"/>
    <x v="2"/>
    <s v="Not treated"/>
    <s v="Rape/sexual assault"/>
    <n v="3276"/>
    <n v="0"/>
    <n v="7117"/>
    <n v="1960"/>
    <n v="1"/>
    <n v="0.2"/>
    <n v="0"/>
    <n v="0.51"/>
    <n v="0.14000000000000001"/>
    <n v="1"/>
  </r>
  <r>
    <x v="14"/>
    <x v="2"/>
    <s v="Not treated"/>
    <s v="Rape/sexual assault"/>
    <n v="0"/>
    <m/>
    <m/>
    <m/>
    <n v="2"/>
    <n v="0"/>
    <m/>
    <m/>
    <m/>
    <n v="2"/>
  </r>
  <r>
    <x v="15"/>
    <x v="2"/>
    <s v="Not treated"/>
    <s v="Rape/sexual assault"/>
    <n v="2987"/>
    <n v="0"/>
    <n v="9635"/>
    <n v="3392"/>
    <n v="1"/>
    <n v="0.2"/>
    <n v="0"/>
    <n v="0.67"/>
    <n v="0.24"/>
    <n v="1"/>
  </r>
  <r>
    <x v="16"/>
    <x v="2"/>
    <s v="Not treated"/>
    <s v="Rape/sexual assault"/>
    <n v="0"/>
    <m/>
    <m/>
    <m/>
    <n v="2"/>
    <n v="0"/>
    <m/>
    <m/>
    <m/>
    <n v="2"/>
  </r>
  <r>
    <x v="17"/>
    <x v="2"/>
    <s v="Not treated"/>
    <s v="Rape/sexual assault"/>
    <n v="0"/>
    <m/>
    <m/>
    <m/>
    <n v="2"/>
    <n v="0"/>
    <m/>
    <m/>
    <m/>
    <n v="2"/>
  </r>
  <r>
    <x v="18"/>
    <x v="2"/>
    <s v="Not treated"/>
    <s v="Rape/sexual assault"/>
    <n v="2568"/>
    <n v="0"/>
    <n v="7630"/>
    <n v="2582"/>
    <n v="1"/>
    <n v="0.2"/>
    <n v="0"/>
    <n v="0.56000000000000005"/>
    <n v="0.19"/>
    <n v="1"/>
  </r>
  <r>
    <x v="19"/>
    <x v="2"/>
    <s v="Not treated"/>
    <s v="Rape/sexual assault"/>
    <n v="0"/>
    <m/>
    <m/>
    <m/>
    <n v="2"/>
    <n v="0"/>
    <m/>
    <m/>
    <m/>
    <n v="2"/>
  </r>
  <r>
    <x v="20"/>
    <x v="2"/>
    <s v="Not treated"/>
    <s v="Rape/sexual assault"/>
    <n v="0"/>
    <m/>
    <m/>
    <m/>
    <n v="2"/>
    <n v="0"/>
    <m/>
    <m/>
    <m/>
    <n v="2"/>
  </r>
  <r>
    <x v="21"/>
    <x v="2"/>
    <s v="Not treated"/>
    <s v="Rape/sexual assault"/>
    <n v="0"/>
    <m/>
    <m/>
    <m/>
    <n v="2"/>
    <n v="0"/>
    <m/>
    <m/>
    <m/>
    <n v="2"/>
  </r>
  <r>
    <x v="22"/>
    <x v="2"/>
    <s v="Not treated"/>
    <s v="Rape/sexual assault"/>
    <n v="3450"/>
    <n v="0"/>
    <n v="8943"/>
    <n v="2802"/>
    <n v="1"/>
    <n v="0.3"/>
    <n v="0"/>
    <n v="0.66"/>
    <n v="0.21"/>
    <n v="1"/>
  </r>
  <r>
    <x v="23"/>
    <x v="2"/>
    <s v="Not treated"/>
    <s v="Rape/sexual assault"/>
    <n v="2048"/>
    <n v="0"/>
    <n v="7376"/>
    <n v="2718"/>
    <n v="1"/>
    <n v="0.1"/>
    <n v="0"/>
    <n v="0.53"/>
    <n v="0.2"/>
    <n v="1"/>
  </r>
  <r>
    <x v="24"/>
    <x v="2"/>
    <s v="Not treated"/>
    <s v="Rape/sexual assault"/>
    <n v="0"/>
    <m/>
    <m/>
    <m/>
    <n v="2"/>
    <n v="0"/>
    <m/>
    <m/>
    <m/>
    <n v="2"/>
  </r>
  <r>
    <x v="25"/>
    <x v="2"/>
    <s v="Not treated"/>
    <s v="Rape/sexual assault"/>
    <n v="2031"/>
    <n v="0"/>
    <n v="6398"/>
    <n v="2228"/>
    <n v="1"/>
    <n v="0.1"/>
    <n v="0"/>
    <n v="0.47"/>
    <n v="0.16"/>
    <n v="1"/>
  </r>
  <r>
    <x v="26"/>
    <x v="2"/>
    <s v="Not treated"/>
    <s v="Rape/sexual assault"/>
    <n v="0"/>
    <m/>
    <m/>
    <m/>
    <n v="2"/>
    <n v="0"/>
    <m/>
    <m/>
    <m/>
    <n v="2"/>
  </r>
  <r>
    <x v="27"/>
    <x v="2"/>
    <s v="Not treated"/>
    <s v="Rape/sexual assault"/>
    <n v="0"/>
    <m/>
    <m/>
    <m/>
    <n v="2"/>
    <n v="0"/>
    <m/>
    <m/>
    <m/>
    <n v="2"/>
  </r>
  <r>
    <x v="0"/>
    <x v="3"/>
    <s v="Not treated"/>
    <s v="Rape/sexual assault"/>
    <n v="22968"/>
    <n v="4117"/>
    <n v="41819"/>
    <n v="9618"/>
    <n v="0"/>
    <n v="0.8"/>
    <n v="0.15"/>
    <n v="1.53"/>
    <n v="0.35"/>
    <n v="0"/>
  </r>
  <r>
    <x v="1"/>
    <x v="3"/>
    <s v="Not treated"/>
    <s v="Rape/sexual assault"/>
    <n v="12498"/>
    <n v="0"/>
    <n v="26351"/>
    <n v="7068"/>
    <n v="1"/>
    <n v="0.5"/>
    <n v="0"/>
    <n v="0.97"/>
    <n v="0.26"/>
    <n v="1"/>
  </r>
  <r>
    <x v="2"/>
    <x v="3"/>
    <s v="Not treated"/>
    <s v="Rape/sexual assault"/>
    <n v="48467"/>
    <n v="18802"/>
    <n v="78132"/>
    <n v="15135"/>
    <n v="0"/>
    <n v="1.8"/>
    <n v="0.7"/>
    <n v="2.85"/>
    <n v="0.55000000000000004"/>
    <n v="0"/>
  </r>
  <r>
    <x v="3"/>
    <x v="3"/>
    <s v="Not treated"/>
    <s v="Rape/sexual assault"/>
    <n v="10130"/>
    <n v="0"/>
    <n v="22246"/>
    <n v="6182"/>
    <n v="1"/>
    <n v="0.4"/>
    <n v="0"/>
    <n v="0.83"/>
    <n v="0.23"/>
    <n v="1"/>
  </r>
  <r>
    <x v="4"/>
    <x v="3"/>
    <s v="Not treated"/>
    <s v="Rape/sexual assault"/>
    <n v="22458"/>
    <n v="3907"/>
    <n v="41010"/>
    <n v="9465"/>
    <n v="0"/>
    <n v="0.8"/>
    <n v="0.15"/>
    <n v="1.51"/>
    <n v="0.35"/>
    <n v="0"/>
  </r>
  <r>
    <x v="5"/>
    <x v="3"/>
    <s v="Not treated"/>
    <s v="Rape/sexual assault"/>
    <n v="18636"/>
    <n v="0"/>
    <n v="38435"/>
    <n v="10102"/>
    <n v="1"/>
    <n v="0.7"/>
    <n v="0"/>
    <n v="1.42"/>
    <n v="0.37"/>
    <n v="1"/>
  </r>
  <r>
    <x v="6"/>
    <x v="3"/>
    <s v="Not treated"/>
    <s v="Rape/sexual assault"/>
    <n v="11736"/>
    <n v="0"/>
    <n v="26085"/>
    <n v="7321"/>
    <n v="1"/>
    <n v="0.5"/>
    <n v="0"/>
    <n v="1"/>
    <n v="0.28000000000000003"/>
    <n v="1"/>
  </r>
  <r>
    <x v="7"/>
    <x v="3"/>
    <s v="Not treated"/>
    <s v="Rape/sexual assault"/>
    <n v="22243"/>
    <n v="2360"/>
    <n v="42125"/>
    <n v="10144"/>
    <n v="1"/>
    <n v="0.9"/>
    <n v="0.1"/>
    <n v="1.64"/>
    <n v="0.39"/>
    <n v="1"/>
  </r>
  <r>
    <x v="8"/>
    <x v="3"/>
    <s v="Not treated"/>
    <s v="Rape/sexual assault"/>
    <n v="9510"/>
    <n v="0"/>
    <n v="22641"/>
    <n v="6700"/>
    <n v="1"/>
    <n v="0.4"/>
    <n v="0"/>
    <n v="0.89"/>
    <n v="0.26"/>
    <n v="1"/>
  </r>
  <r>
    <x v="9"/>
    <x v="3"/>
    <s v="Not treated"/>
    <s v="Rape/sexual assault"/>
    <n v="3989"/>
    <n v="0"/>
    <n v="10904"/>
    <n v="3528"/>
    <n v="1"/>
    <n v="0.2"/>
    <n v="0"/>
    <n v="0.44"/>
    <n v="0.14000000000000001"/>
    <n v="1"/>
  </r>
  <r>
    <x v="10"/>
    <x v="3"/>
    <s v="Not treated"/>
    <s v="Rape/sexual assault"/>
    <n v="18234"/>
    <n v="933"/>
    <n v="35535"/>
    <n v="8827"/>
    <n v="1"/>
    <n v="0.8"/>
    <n v="0.04"/>
    <n v="1.49"/>
    <n v="0.37"/>
    <n v="1"/>
  </r>
  <r>
    <x v="11"/>
    <x v="3"/>
    <s v="Not treated"/>
    <s v="Rape/sexual assault"/>
    <n v="0"/>
    <m/>
    <m/>
    <m/>
    <n v="2"/>
    <n v="0"/>
    <m/>
    <m/>
    <m/>
    <n v="2"/>
  </r>
  <r>
    <x v="12"/>
    <x v="3"/>
    <s v="Not treated"/>
    <s v="Rape/sexual assault"/>
    <n v="6526"/>
    <n v="0"/>
    <n v="18768"/>
    <n v="6246"/>
    <n v="1"/>
    <n v="0.3"/>
    <n v="0"/>
    <n v="0.82"/>
    <n v="0.27"/>
    <n v="1"/>
  </r>
  <r>
    <x v="13"/>
    <x v="3"/>
    <s v="Not treated"/>
    <s v="Rape/sexual assault"/>
    <n v="19535"/>
    <n v="5919"/>
    <n v="33152"/>
    <n v="6947"/>
    <n v="1"/>
    <n v="0.9"/>
    <n v="0.27"/>
    <n v="1.45"/>
    <n v="0.3"/>
    <n v="1"/>
  </r>
  <r>
    <x v="14"/>
    <x v="3"/>
    <s v="Not treated"/>
    <s v="Rape/sexual assault"/>
    <n v="59006"/>
    <n v="22889"/>
    <n v="95123"/>
    <n v="18427"/>
    <n v="1"/>
    <n v="2.7"/>
    <n v="1.04"/>
    <n v="4.26"/>
    <n v="0.82"/>
    <n v="1"/>
  </r>
  <r>
    <x v="15"/>
    <x v="3"/>
    <s v="Not treated"/>
    <s v="Rape/sexual assault"/>
    <n v="16315"/>
    <n v="0"/>
    <n v="33470"/>
    <n v="8753"/>
    <n v="1"/>
    <n v="0.8"/>
    <n v="0"/>
    <n v="1.54"/>
    <n v="0.4"/>
    <n v="1"/>
  </r>
  <r>
    <x v="16"/>
    <x v="3"/>
    <s v="Not treated"/>
    <s v="Rape/sexual assault"/>
    <n v="3590"/>
    <n v="0"/>
    <n v="10656"/>
    <n v="3605"/>
    <n v="1"/>
    <n v="0.2"/>
    <n v="0"/>
    <n v="0.5"/>
    <n v="0.17"/>
    <n v="1"/>
  </r>
  <r>
    <x v="17"/>
    <x v="3"/>
    <s v="Not treated"/>
    <s v="Rape/sexual assault"/>
    <n v="25361"/>
    <n v="4361"/>
    <n v="46361"/>
    <n v="10715"/>
    <n v="1"/>
    <n v="1.2"/>
    <n v="0.21"/>
    <n v="2.17"/>
    <n v="0.5"/>
    <n v="1"/>
  </r>
  <r>
    <x v="18"/>
    <x v="3"/>
    <s v="Not treated"/>
    <s v="Rape/sexual assault"/>
    <n v="7192"/>
    <n v="0"/>
    <n v="16468"/>
    <n v="4733"/>
    <n v="1"/>
    <n v="0.4"/>
    <n v="0"/>
    <n v="0.81"/>
    <n v="0.23"/>
    <n v="1"/>
  </r>
  <r>
    <x v="19"/>
    <x v="3"/>
    <s v="Not treated"/>
    <s v="Rape/sexual assault"/>
    <n v="50559"/>
    <n v="19694"/>
    <n v="81425"/>
    <n v="15748"/>
    <n v="1"/>
    <n v="2.5"/>
    <n v="1"/>
    <n v="4.07"/>
    <n v="0.78"/>
    <n v="1"/>
  </r>
  <r>
    <x v="20"/>
    <x v="3"/>
    <s v="Not treated"/>
    <s v="Rape/sexual assault"/>
    <n v="9370"/>
    <n v="0"/>
    <n v="20372"/>
    <n v="5614"/>
    <n v="1"/>
    <n v="0.5"/>
    <n v="0"/>
    <n v="1.03"/>
    <n v="0.28000000000000003"/>
    <n v="1"/>
  </r>
  <r>
    <x v="21"/>
    <x v="3"/>
    <s v="Not treated"/>
    <s v="Rape/sexual assault"/>
    <n v="36151"/>
    <n v="9536"/>
    <n v="62765"/>
    <n v="13579"/>
    <n v="1"/>
    <n v="1.9"/>
    <n v="0.5"/>
    <n v="3.22"/>
    <n v="0.69"/>
    <n v="1"/>
  </r>
  <r>
    <x v="22"/>
    <x v="3"/>
    <s v="Not treated"/>
    <s v="Rape/sexual assault"/>
    <n v="32714"/>
    <n v="11218"/>
    <n v="54211"/>
    <n v="10968"/>
    <n v="1"/>
    <n v="1.7"/>
    <n v="0.6"/>
    <n v="2.84"/>
    <n v="0.56999999999999995"/>
    <n v="1"/>
  </r>
  <r>
    <x v="23"/>
    <x v="3"/>
    <s v="Not treated"/>
    <s v="Rape/sexual assault"/>
    <n v="45618"/>
    <n v="14504"/>
    <n v="76733"/>
    <n v="15875"/>
    <n v="1"/>
    <n v="2.5"/>
    <n v="0.79"/>
    <n v="4.12"/>
    <n v="0.85"/>
    <n v="1"/>
  </r>
  <r>
    <x v="24"/>
    <x v="3"/>
    <s v="Not treated"/>
    <s v="Rape/sexual assault"/>
    <n v="17565"/>
    <n v="2342"/>
    <n v="32788"/>
    <n v="7767"/>
    <n v="1"/>
    <n v="1"/>
    <n v="0.13"/>
    <n v="1.81"/>
    <n v="0.43"/>
    <n v="1"/>
  </r>
  <r>
    <x v="25"/>
    <x v="3"/>
    <s v="Not treated"/>
    <s v="Rape/sexual assault"/>
    <n v="38977"/>
    <n v="15635"/>
    <n v="62320"/>
    <n v="11910"/>
    <n v="1"/>
    <n v="2.2000000000000002"/>
    <n v="0.9"/>
    <n v="3.54"/>
    <n v="0.67"/>
    <n v="1"/>
  </r>
  <r>
    <x v="26"/>
    <x v="3"/>
    <s v="Not treated"/>
    <s v="Rape/sexual assault"/>
    <n v="53551"/>
    <n v="23346"/>
    <n v="83756"/>
    <n v="15411"/>
    <n v="0"/>
    <n v="3.1"/>
    <n v="1.37"/>
    <n v="4.8499999999999996"/>
    <n v="0.89"/>
    <n v="0"/>
  </r>
  <r>
    <x v="27"/>
    <x v="3"/>
    <s v="Not treated"/>
    <s v="Rape/sexual assault"/>
    <n v="56520"/>
    <n v="19703"/>
    <n v="93337"/>
    <n v="18785"/>
    <n v="0"/>
    <n v="3.4"/>
    <n v="1.21"/>
    <n v="5.6"/>
    <n v="1.1200000000000001"/>
    <n v="0"/>
  </r>
  <r>
    <x v="0"/>
    <x v="4"/>
    <s v="Not treated"/>
    <s v="Rape/sexual assault"/>
    <n v="15939"/>
    <n v="790"/>
    <n v="31087"/>
    <n v="7729"/>
    <n v="1"/>
    <n v="3.3"/>
    <n v="0.2"/>
    <n v="6.43"/>
    <n v="1.59"/>
    <n v="1"/>
  </r>
  <r>
    <x v="1"/>
    <x v="4"/>
    <s v="Not treated"/>
    <s v="Rape/sexual assault"/>
    <n v="8964"/>
    <n v="0"/>
    <n v="20447"/>
    <n v="5859"/>
    <n v="1"/>
    <n v="1.8"/>
    <n v="0"/>
    <n v="4.0999999999999996"/>
    <n v="1.17"/>
    <n v="1"/>
  </r>
  <r>
    <x v="2"/>
    <x v="4"/>
    <s v="Not treated"/>
    <s v="Rape/sexual assault"/>
    <n v="12370"/>
    <n v="0"/>
    <n v="25359"/>
    <n v="6627"/>
    <n v="1"/>
    <n v="2.4"/>
    <n v="0"/>
    <n v="4.92"/>
    <n v="1.28"/>
    <n v="1"/>
  </r>
  <r>
    <x v="3"/>
    <x v="4"/>
    <s v="Not treated"/>
    <s v="Rape/sexual assault"/>
    <n v="20320"/>
    <n v="2403"/>
    <n v="38238"/>
    <n v="9142"/>
    <n v="1"/>
    <n v="4.0999999999999996"/>
    <n v="0.52"/>
    <n v="7.71"/>
    <n v="1.83"/>
    <n v="1"/>
  </r>
  <r>
    <x v="4"/>
    <x v="4"/>
    <s v="Not treated"/>
    <s v="Rape/sexual assault"/>
    <n v="51640"/>
    <n v="21294"/>
    <n v="81985"/>
    <n v="15482"/>
    <n v="1"/>
    <n v="10.3"/>
    <n v="4.37"/>
    <n v="16.190000000000001"/>
    <n v="3.02"/>
    <n v="1"/>
  </r>
  <r>
    <x v="5"/>
    <x v="4"/>
    <s v="Not treated"/>
    <s v="Rape/sexual assault"/>
    <n v="10944"/>
    <n v="0"/>
    <n v="25528"/>
    <n v="7441"/>
    <n v="1"/>
    <n v="2.1"/>
    <n v="0"/>
    <n v="4.96"/>
    <n v="1.44"/>
    <n v="1"/>
  </r>
  <r>
    <x v="6"/>
    <x v="4"/>
    <s v="Not treated"/>
    <s v="Rape/sexual assault"/>
    <n v="39562"/>
    <n v="10214"/>
    <n v="68910"/>
    <n v="14974"/>
    <n v="1"/>
    <n v="7.8"/>
    <n v="2.12"/>
    <n v="13.46"/>
    <n v="2.89"/>
    <n v="1"/>
  </r>
  <r>
    <x v="7"/>
    <x v="4"/>
    <s v="Not treated"/>
    <s v="Rape/sexual assault"/>
    <n v="42063"/>
    <n v="11942"/>
    <n v="72183"/>
    <n v="15368"/>
    <n v="1"/>
    <n v="8.1999999999999993"/>
    <n v="2.48"/>
    <n v="13.85"/>
    <n v="2.9"/>
    <n v="1"/>
  </r>
  <r>
    <x v="8"/>
    <x v="4"/>
    <s v="Not treated"/>
    <s v="Rape/sexual assault"/>
    <n v="35192"/>
    <n v="7988"/>
    <n v="62395"/>
    <n v="13880"/>
    <n v="1"/>
    <n v="7"/>
    <n v="1.65"/>
    <n v="12.28"/>
    <n v="2.71"/>
    <n v="1"/>
  </r>
  <r>
    <x v="9"/>
    <x v="4"/>
    <s v="Not treated"/>
    <s v="Rape/sexual assault"/>
    <n v="19759"/>
    <n v="2100"/>
    <n v="37418"/>
    <n v="9010"/>
    <n v="1"/>
    <n v="4"/>
    <n v="0.47"/>
    <n v="7.48"/>
    <n v="1.79"/>
    <n v="1"/>
  </r>
  <r>
    <x v="10"/>
    <x v="4"/>
    <s v="Not treated"/>
    <s v="Rape/sexual assault"/>
    <n v="5387"/>
    <n v="0"/>
    <n v="13554"/>
    <n v="4167"/>
    <n v="1"/>
    <n v="1.1000000000000001"/>
    <n v="0"/>
    <n v="2.71"/>
    <n v="0.83"/>
    <n v="1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33248"/>
    <n v="3004"/>
    <n v="63492"/>
    <n v="15431"/>
    <n v="1"/>
    <n v="7"/>
    <n v="0.72"/>
    <n v="13.33"/>
    <n v="3.22"/>
    <n v="1"/>
  </r>
  <r>
    <x v="13"/>
    <x v="4"/>
    <s v="Not treated"/>
    <s v="Rape/sexual assault"/>
    <n v="3438"/>
    <n v="0"/>
    <n v="7410"/>
    <n v="2027"/>
    <n v="1"/>
    <n v="0.7"/>
    <n v="0"/>
    <n v="1.59"/>
    <n v="0.43"/>
    <n v="1"/>
  </r>
  <r>
    <x v="14"/>
    <x v="4"/>
    <s v="Not treated"/>
    <s v="Rape/sexual assault"/>
    <n v="19910"/>
    <n v="947"/>
    <n v="38873"/>
    <n v="9675"/>
    <n v="1"/>
    <n v="4.3"/>
    <n v="0.25"/>
    <n v="8.44"/>
    <n v="2.09"/>
    <n v="1"/>
  </r>
  <r>
    <x v="15"/>
    <x v="4"/>
    <s v="Not treated"/>
    <s v="Rape/sexual assault"/>
    <n v="3450"/>
    <n v="0"/>
    <n v="10638"/>
    <n v="3667"/>
    <n v="1"/>
    <n v="0.8"/>
    <n v="0"/>
    <n v="2.4300000000000002"/>
    <n v="0.84"/>
    <n v="1"/>
  </r>
  <r>
    <x v="16"/>
    <x v="4"/>
    <s v="Not treated"/>
    <s v="Rape/sexual assault"/>
    <n v="8987"/>
    <n v="0"/>
    <n v="20620"/>
    <n v="5935"/>
    <n v="1"/>
    <n v="1.9"/>
    <n v="0"/>
    <n v="4.41"/>
    <n v="1.27"/>
    <n v="1"/>
  </r>
  <r>
    <x v="17"/>
    <x v="4"/>
    <s v="Not treated"/>
    <s v="Rape/sexual assault"/>
    <n v="8926"/>
    <n v="0"/>
    <n v="20259"/>
    <n v="5782"/>
    <n v="1"/>
    <n v="2"/>
    <n v="0"/>
    <n v="4.41"/>
    <n v="1.26"/>
    <n v="1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4477"/>
    <n v="0"/>
    <n v="12142"/>
    <n v="3911"/>
    <n v="1"/>
    <n v="1"/>
    <n v="0"/>
    <n v="2.58"/>
    <n v="0.83"/>
    <n v="1"/>
  </r>
  <r>
    <x v="20"/>
    <x v="4"/>
    <s v="Not treated"/>
    <s v="Rape/sexual assault"/>
    <n v="3854"/>
    <n v="0"/>
    <n v="10436"/>
    <n v="3358"/>
    <n v="1"/>
    <n v="0.8"/>
    <n v="0"/>
    <n v="2.21"/>
    <n v="0.71"/>
    <n v="1"/>
  </r>
  <r>
    <x v="21"/>
    <x v="4"/>
    <s v="Not treated"/>
    <s v="Rape/sexual assault"/>
    <n v="43711"/>
    <n v="13827"/>
    <n v="73595"/>
    <n v="15247"/>
    <n v="1"/>
    <n v="9.1"/>
    <n v="3"/>
    <n v="15.14"/>
    <n v="3.1"/>
    <n v="1"/>
  </r>
  <r>
    <x v="22"/>
    <x v="4"/>
    <s v="Not treated"/>
    <s v="Rape/sexual assault"/>
    <n v="12982"/>
    <n v="931"/>
    <n v="25034"/>
    <n v="6149"/>
    <n v="1"/>
    <n v="2.6"/>
    <n v="0.21"/>
    <n v="5.03"/>
    <n v="1.23"/>
    <n v="1"/>
  </r>
  <r>
    <x v="23"/>
    <x v="4"/>
    <s v="Not treated"/>
    <s v="Rape/sexual assault"/>
    <n v="13445"/>
    <n v="0"/>
    <n v="28552"/>
    <n v="7708"/>
    <n v="1"/>
    <n v="2.8"/>
    <n v="0"/>
    <n v="5.84"/>
    <n v="1.57"/>
    <n v="1"/>
  </r>
  <r>
    <x v="24"/>
    <x v="4"/>
    <s v="Not treated"/>
    <s v="Rape/sexual assault"/>
    <n v="21620"/>
    <n v="4391"/>
    <n v="38850"/>
    <n v="8791"/>
    <n v="1"/>
    <n v="4.5"/>
    <n v="0.96"/>
    <n v="8.0399999999999991"/>
    <n v="1.81"/>
    <n v="1"/>
  </r>
  <r>
    <x v="25"/>
    <x v="4"/>
    <s v="Not treated"/>
    <s v="Rape/sexual assault"/>
    <n v="54394"/>
    <n v="25788"/>
    <n v="82999"/>
    <n v="14595"/>
    <n v="0"/>
    <n v="11.2"/>
    <n v="5.47"/>
    <n v="17.010000000000002"/>
    <n v="2.94"/>
    <n v="0"/>
  </r>
  <r>
    <x v="26"/>
    <x v="4"/>
    <s v="Not treated"/>
    <s v="Rape/sexual assault"/>
    <n v="24831"/>
    <n v="5466"/>
    <n v="44196"/>
    <n v="9880"/>
    <n v="1"/>
    <n v="5.2"/>
    <n v="1.18"/>
    <n v="9.16"/>
    <n v="2.04"/>
    <n v="1"/>
  </r>
  <r>
    <x v="27"/>
    <x v="4"/>
    <s v="Not treated"/>
    <s v="Rape/sexual assault"/>
    <n v="120137"/>
    <n v="62183"/>
    <n v="178092"/>
    <n v="29569"/>
    <n v="0"/>
    <n v="24"/>
    <n v="12.85"/>
    <n v="35.11"/>
    <n v="5.68"/>
    <n v="0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s v="Treated"/>
    <s v="Rape/sexual assault"/>
    <n v="14657"/>
    <n v="242"/>
    <n v="29071"/>
    <n v="7354"/>
    <n v="1"/>
    <n v="4.5999999999999996"/>
    <n v="1.78"/>
    <n v="11.29"/>
    <n v="2.17"/>
    <n v="1"/>
  </r>
  <r>
    <x v="1"/>
    <x v="0"/>
    <s v="Treated"/>
    <s v="Rape/sexual assault"/>
    <n v="17770"/>
    <n v="822"/>
    <n v="34718"/>
    <n v="8647"/>
    <n v="1"/>
    <n v="3.9"/>
    <n v="1.53"/>
    <n v="9.41"/>
    <n v="1.8"/>
    <n v="1"/>
  </r>
  <r>
    <x v="2"/>
    <x v="0"/>
    <s v="Treated"/>
    <s v="Rape/sexual assault"/>
    <n v="32140"/>
    <n v="9133"/>
    <n v="55146"/>
    <n v="11738"/>
    <n v="0"/>
    <n v="4.4000000000000004"/>
    <n v="2.21"/>
    <n v="8.4700000000000006"/>
    <n v="1.5"/>
    <n v="0"/>
  </r>
  <r>
    <x v="3"/>
    <x v="0"/>
    <s v="Treated"/>
    <s v="Rape/sexual assault"/>
    <n v="14578"/>
    <n v="0"/>
    <n v="29424"/>
    <n v="7575"/>
    <n v="1"/>
    <n v="3.7"/>
    <n v="1.37"/>
    <n v="9.61"/>
    <n v="1.85"/>
    <n v="1"/>
  </r>
  <r>
    <x v="4"/>
    <x v="0"/>
    <s v="Treated"/>
    <s v="Rape/sexual assault"/>
    <n v="7992"/>
    <n v="0"/>
    <n v="18320"/>
    <n v="5270"/>
    <n v="1"/>
    <n v="2.7"/>
    <n v="0.75"/>
    <n v="9.09"/>
    <n v="1.72"/>
    <n v="1"/>
  </r>
  <r>
    <x v="5"/>
    <x v="0"/>
    <s v="Treated"/>
    <s v="Rape/sexual assault"/>
    <n v="21837"/>
    <n v="120"/>
    <n v="43554"/>
    <n v="11080"/>
    <n v="1"/>
    <n v="5.0999999999999996"/>
    <n v="1.94"/>
    <n v="12.53"/>
    <n v="2.42"/>
    <n v="1"/>
  </r>
  <r>
    <x v="6"/>
    <x v="0"/>
    <s v="Treated"/>
    <s v="Rape/sexual assault"/>
    <n v="29936"/>
    <n v="5122"/>
    <n v="54750"/>
    <n v="12661"/>
    <n v="1"/>
    <n v="10.5"/>
    <n v="4.8600000000000003"/>
    <n v="21.32"/>
    <n v="4.01"/>
    <n v="1"/>
  </r>
  <r>
    <x v="7"/>
    <x v="0"/>
    <s v="Treated"/>
    <s v="Rape/sexual assault"/>
    <n v="21695"/>
    <n v="2129"/>
    <n v="41262"/>
    <n v="9983"/>
    <n v="1"/>
    <n v="7.2"/>
    <n v="3.13"/>
    <n v="15.81"/>
    <n v="3.01"/>
    <n v="1"/>
  </r>
  <r>
    <x v="8"/>
    <x v="0"/>
    <s v="Treated"/>
    <s v="Rape/sexual assault"/>
    <n v="21013"/>
    <n v="687"/>
    <n v="41339"/>
    <n v="10371"/>
    <n v="1"/>
    <n v="6.1"/>
    <n v="2.37"/>
    <n v="14.6"/>
    <n v="2.83"/>
    <n v="1"/>
  </r>
  <r>
    <x v="9"/>
    <x v="0"/>
    <s v="Treated"/>
    <s v="Rape/sexual assault"/>
    <n v="20796"/>
    <n v="2578"/>
    <n v="39015"/>
    <n v="9295"/>
    <n v="1"/>
    <n v="8.5"/>
    <n v="3.75"/>
    <n v="18.18"/>
    <n v="3.46"/>
    <n v="1"/>
  </r>
  <r>
    <x v="10"/>
    <x v="0"/>
    <s v="Treated"/>
    <s v="Rape/sexual assault"/>
    <n v="53655"/>
    <n v="18771"/>
    <n v="88538"/>
    <n v="17798"/>
    <n v="1"/>
    <n v="20"/>
    <n v="11.53"/>
    <n v="32.36"/>
    <n v="5.3"/>
    <n v="1"/>
  </r>
  <r>
    <x v="11"/>
    <x v="0"/>
    <s v="Treated"/>
    <s v="Rape/sexual assault"/>
    <n v="18919"/>
    <n v="0"/>
    <n v="39483"/>
    <n v="10492"/>
    <n v="1"/>
    <n v="6.2"/>
    <n v="2.19"/>
    <n v="16.260000000000002"/>
    <n v="3.2"/>
    <n v="1"/>
  </r>
  <r>
    <x v="12"/>
    <x v="0"/>
    <s v="Treated"/>
    <s v="Rape/sexual assault"/>
    <n v="31604"/>
    <n v="2227"/>
    <n v="60981"/>
    <n v="14989"/>
    <n v="1"/>
    <n v="9"/>
    <n v="3.73"/>
    <n v="20.32"/>
    <n v="3.95"/>
    <n v="1"/>
  </r>
  <r>
    <x v="13"/>
    <x v="0"/>
    <s v="Treated"/>
    <s v="Rape/sexual assault"/>
    <n v="43772"/>
    <n v="19334"/>
    <n v="68210"/>
    <n v="12468"/>
    <n v="0"/>
    <n v="17.600000000000001"/>
    <n v="11.21"/>
    <n v="26.62"/>
    <n v="3.91"/>
    <n v="0"/>
  </r>
  <r>
    <x v="14"/>
    <x v="0"/>
    <s v="Treated"/>
    <s v="Rape/sexual assault"/>
    <n v="36101"/>
    <n v="9223"/>
    <n v="62979"/>
    <n v="13714"/>
    <n v="1"/>
    <n v="7.8"/>
    <n v="3.86"/>
    <n v="15.09"/>
    <n v="2.73"/>
    <n v="1"/>
  </r>
  <r>
    <x v="15"/>
    <x v="0"/>
    <s v="Treated"/>
    <s v="Rape/sexual assault"/>
    <n v="35228"/>
    <n v="8239"/>
    <n v="62218"/>
    <n v="13771"/>
    <n v="1"/>
    <n v="17"/>
    <n v="8.4700000000000006"/>
    <n v="31.06"/>
    <n v="5.69"/>
    <n v="1"/>
  </r>
  <r>
    <x v="16"/>
    <x v="0"/>
    <s v="Treated"/>
    <s v="Rape/sexual assault"/>
    <n v="25438"/>
    <n v="4539"/>
    <n v="46337"/>
    <n v="10663"/>
    <n v="1"/>
    <n v="9.9"/>
    <n v="4.57"/>
    <n v="20.28"/>
    <n v="3.81"/>
    <n v="1"/>
  </r>
  <r>
    <x v="17"/>
    <x v="0"/>
    <s v="Treated"/>
    <s v="Rape/sexual assault"/>
    <n v="75371"/>
    <n v="34041"/>
    <n v="116701"/>
    <n v="21087"/>
    <n v="1"/>
    <n v="23.2"/>
    <n v="14.59"/>
    <n v="34.74"/>
    <n v="5.16"/>
    <n v="1"/>
  </r>
  <r>
    <x v="18"/>
    <x v="0"/>
    <s v="Treated"/>
    <s v="Rape/sexual assault"/>
    <n v="54710"/>
    <n v="21182"/>
    <n v="88237"/>
    <n v="17106"/>
    <n v="0"/>
    <n v="15.6"/>
    <n v="9.1999999999999993"/>
    <n v="25.34"/>
    <n v="4.07"/>
    <n v="0"/>
  </r>
  <r>
    <x v="19"/>
    <x v="0"/>
    <s v="Treated"/>
    <s v="Rape/sexual assault"/>
    <n v="95157"/>
    <n v="49592"/>
    <n v="140723"/>
    <n v="23248"/>
    <n v="0"/>
    <n v="20"/>
    <n v="13.22"/>
    <n v="29.01"/>
    <n v="4.0199999999999996"/>
    <n v="0"/>
  </r>
  <r>
    <x v="20"/>
    <x v="0"/>
    <s v="Treated"/>
    <s v="Rape/sexual assault"/>
    <n v="57701"/>
    <n v="23924"/>
    <n v="91477"/>
    <n v="17233"/>
    <n v="0"/>
    <n v="15.7"/>
    <n v="9.42"/>
    <n v="25.1"/>
    <n v="3.96"/>
    <n v="0"/>
  </r>
  <r>
    <x v="21"/>
    <x v="0"/>
    <s v="Treated"/>
    <s v="Rape/sexual assault"/>
    <n v="49850"/>
    <n v="17452"/>
    <n v="82248"/>
    <n v="16530"/>
    <n v="0"/>
    <n v="8.4"/>
    <n v="4.6100000000000003"/>
    <n v="14.91"/>
    <n v="2.54"/>
    <n v="0"/>
  </r>
  <r>
    <x v="22"/>
    <x v="0"/>
    <s v="Treated"/>
    <s v="Rape/sexual assault"/>
    <n v="34344"/>
    <n v="12168"/>
    <n v="56520"/>
    <n v="11315"/>
    <n v="1"/>
    <n v="8.8000000000000007"/>
    <n v="4.87"/>
    <n v="15.34"/>
    <n v="2.58"/>
    <n v="1"/>
  </r>
  <r>
    <x v="23"/>
    <x v="0"/>
    <s v="Treated"/>
    <s v="Rape/sexual assault"/>
    <n v="43646"/>
    <n v="13357"/>
    <n v="73936"/>
    <n v="15454"/>
    <n v="0"/>
    <n v="7.9"/>
    <n v="4.12"/>
    <n v="14.57"/>
    <n v="2.56"/>
    <n v="0"/>
  </r>
  <r>
    <x v="24"/>
    <x v="0"/>
    <s v="Treated"/>
    <s v="Rape/sexual assault"/>
    <n v="48566"/>
    <n v="20317"/>
    <n v="76816"/>
    <n v="14413"/>
    <n v="0"/>
    <n v="11.1"/>
    <n v="6.54"/>
    <n v="18.23"/>
    <n v="2.92"/>
    <n v="0"/>
  </r>
  <r>
    <x v="25"/>
    <x v="0"/>
    <s v="Treated"/>
    <s v="Rape/sexual assault"/>
    <n v="56022"/>
    <n v="26892"/>
    <n v="85151"/>
    <n v="14862"/>
    <n v="0"/>
    <n v="9.9"/>
    <n v="6.17"/>
    <n v="15.64"/>
    <n v="2.37"/>
    <n v="0"/>
  </r>
  <r>
    <x v="26"/>
    <x v="0"/>
    <s v="Treated"/>
    <s v="Rape/sexual assault"/>
    <n v="32302"/>
    <n v="9793"/>
    <n v="54810"/>
    <n v="11484"/>
    <n v="0"/>
    <n v="4.8"/>
    <n v="2.4500000000000002"/>
    <n v="9.16"/>
    <n v="1.62"/>
    <n v="0"/>
  </r>
  <r>
    <x v="27"/>
    <x v="0"/>
    <s v="Treated"/>
    <s v="Rape/sexual assault"/>
    <n v="124658"/>
    <n v="65377"/>
    <n v="183939"/>
    <n v="30246"/>
    <n v="0"/>
    <n v="13.9"/>
    <n v="9.06"/>
    <n v="20.69"/>
    <n v="2.94"/>
    <n v="0"/>
  </r>
  <r>
    <x v="0"/>
    <x v="1"/>
    <s v="Treated"/>
    <s v="Rape/sexual assault"/>
    <n v="14175"/>
    <n v="42"/>
    <n v="28308"/>
    <n v="7211"/>
    <n v="1"/>
    <n v="4.4000000000000004"/>
    <n v="1.7"/>
    <n v="11.08"/>
    <n v="2.14"/>
    <n v="1"/>
  </r>
  <r>
    <x v="1"/>
    <x v="1"/>
    <s v="Treated"/>
    <s v="Rape/sexual assault"/>
    <n v="14960"/>
    <n v="0"/>
    <n v="30310"/>
    <n v="7832"/>
    <n v="1"/>
    <n v="3.3"/>
    <n v="1.2"/>
    <n v="8.5399999999999991"/>
    <n v="1.64"/>
    <n v="1"/>
  </r>
  <r>
    <x v="2"/>
    <x v="1"/>
    <s v="Treated"/>
    <s v="Rape/sexual assault"/>
    <n v="16503"/>
    <n v="1110"/>
    <n v="31896"/>
    <n v="7854"/>
    <n v="1"/>
    <n v="2.2000000000000002"/>
    <n v="0.91"/>
    <n v="5.46"/>
    <n v="1.03"/>
    <n v="1"/>
  </r>
  <r>
    <x v="3"/>
    <x v="1"/>
    <s v="Treated"/>
    <s v="Rape/sexual assault"/>
    <n v="12481"/>
    <n v="0"/>
    <n v="26090"/>
    <n v="6943"/>
    <n v="1"/>
    <n v="3.2"/>
    <n v="1.0900000000000001"/>
    <n v="8.86"/>
    <n v="1.7"/>
    <n v="1"/>
  </r>
  <r>
    <x v="4"/>
    <x v="1"/>
    <s v="Treated"/>
    <s v="Rape/sexual assault"/>
    <n v="3099"/>
    <n v="0"/>
    <n v="9258"/>
    <n v="3142"/>
    <n v="1"/>
    <n v="1"/>
    <n v="0.14000000000000001"/>
    <n v="7.09"/>
    <n v="1.04"/>
    <n v="1"/>
  </r>
  <r>
    <x v="5"/>
    <x v="1"/>
    <s v="Treated"/>
    <s v="Rape/sexual assault"/>
    <n v="55916"/>
    <n v="17784"/>
    <n v="94049"/>
    <n v="19456"/>
    <n v="1"/>
    <n v="12.9"/>
    <n v="6.96"/>
    <n v="22.83"/>
    <n v="3.95"/>
    <n v="1"/>
  </r>
  <r>
    <x v="6"/>
    <x v="1"/>
    <s v="Treated"/>
    <s v="Rape/sexual assault"/>
    <n v="15871"/>
    <n v="0"/>
    <n v="32947"/>
    <n v="8712"/>
    <n v="1"/>
    <n v="5.6"/>
    <n v="1.98"/>
    <n v="14.75"/>
    <n v="2.89"/>
    <n v="1"/>
  </r>
  <r>
    <x v="7"/>
    <x v="1"/>
    <s v="Treated"/>
    <s v="Rape/sexual assault"/>
    <n v="16724"/>
    <n v="152"/>
    <n v="33296"/>
    <n v="8455"/>
    <n v="1"/>
    <n v="5.6"/>
    <n v="2.19"/>
    <n v="13.44"/>
    <n v="2.6"/>
    <n v="1"/>
  </r>
  <r>
    <x v="8"/>
    <x v="1"/>
    <s v="Treated"/>
    <s v="Rape/sexual assault"/>
    <n v="46234"/>
    <n v="14411"/>
    <n v="78057"/>
    <n v="16237"/>
    <n v="1"/>
    <n v="13.3"/>
    <n v="7.04"/>
    <n v="23.8"/>
    <n v="4.18"/>
    <n v="1"/>
  </r>
  <r>
    <x v="9"/>
    <x v="1"/>
    <s v="Treated"/>
    <s v="Rape/sexual assault"/>
    <n v="2609"/>
    <n v="0"/>
    <n v="8063"/>
    <n v="2782"/>
    <n v="1"/>
    <n v="1.1000000000000001"/>
    <n v="0.13"/>
    <n v="7.96"/>
    <n v="1.1200000000000001"/>
    <n v="1"/>
  </r>
  <r>
    <x v="10"/>
    <x v="1"/>
    <s v="Treated"/>
    <s v="Rape/sexual assault"/>
    <n v="49568"/>
    <n v="16471"/>
    <n v="82665"/>
    <n v="16887"/>
    <n v="1"/>
    <n v="18.5"/>
    <n v="10.43"/>
    <n v="30.56"/>
    <n v="5.0999999999999996"/>
    <n v="1"/>
  </r>
  <r>
    <x v="11"/>
    <x v="1"/>
    <s v="Treated"/>
    <s v="Rape/sexual assault"/>
    <n v="7354"/>
    <n v="0"/>
    <n v="19192"/>
    <n v="6040"/>
    <n v="1"/>
    <n v="2.4"/>
    <n v="0.5"/>
    <n v="10.87"/>
    <n v="1.92"/>
    <n v="1"/>
  </r>
  <r>
    <x v="12"/>
    <x v="1"/>
    <s v="Treated"/>
    <s v="Rape/sexual assault"/>
    <n v="4047"/>
    <n v="0"/>
    <n v="13523"/>
    <n v="4835"/>
    <n v="1"/>
    <n v="1.2"/>
    <n v="0.11"/>
    <n v="10.85"/>
    <n v="1.37"/>
    <n v="1"/>
  </r>
  <r>
    <x v="13"/>
    <x v="1"/>
    <s v="Treated"/>
    <s v="Rape/sexual assault"/>
    <n v="5728"/>
    <n v="52"/>
    <n v="11404"/>
    <n v="2896"/>
    <n v="1"/>
    <n v="2.2999999999999998"/>
    <n v="0.91"/>
    <n v="5.75"/>
    <n v="1.0900000000000001"/>
    <n v="1"/>
  </r>
  <r>
    <x v="14"/>
    <x v="1"/>
    <s v="Treated"/>
    <s v="Rape/sexual assault"/>
    <n v="27681"/>
    <n v="4705"/>
    <n v="50658"/>
    <n v="11723"/>
    <n v="1"/>
    <n v="6"/>
    <n v="2.7"/>
    <n v="12.68"/>
    <n v="2.37"/>
    <n v="1"/>
  </r>
  <r>
    <x v="15"/>
    <x v="1"/>
    <s v="Treated"/>
    <s v="Rape/sexual assault"/>
    <n v="28496"/>
    <n v="4713"/>
    <n v="52279"/>
    <n v="12134"/>
    <n v="1"/>
    <n v="13.7"/>
    <n v="6.34"/>
    <n v="27.17"/>
    <n v="5.15"/>
    <n v="1"/>
  </r>
  <r>
    <x v="16"/>
    <x v="1"/>
    <s v="Treated"/>
    <s v="Rape/sexual assault"/>
    <n v="39102"/>
    <n v="12272"/>
    <n v="65933"/>
    <n v="13689"/>
    <n v="1"/>
    <n v="15.3"/>
    <n v="8.16"/>
    <n v="26.83"/>
    <n v="4.6900000000000004"/>
    <n v="1"/>
  </r>
  <r>
    <x v="17"/>
    <x v="1"/>
    <s v="Treated"/>
    <s v="Rape/sexual assault"/>
    <n v="27172"/>
    <n v="5274"/>
    <n v="49070"/>
    <n v="11173"/>
    <n v="1"/>
    <n v="8.4"/>
    <n v="3.93"/>
    <n v="16.88"/>
    <n v="3.13"/>
    <n v="1"/>
  </r>
  <r>
    <x v="18"/>
    <x v="1"/>
    <s v="Treated"/>
    <s v="Rape/sexual assault"/>
    <n v="9402"/>
    <n v="0"/>
    <n v="20317"/>
    <n v="5569"/>
    <n v="1"/>
    <n v="2.7"/>
    <n v="0.88"/>
    <n v="7.95"/>
    <n v="1.52"/>
    <n v="1"/>
  </r>
  <r>
    <x v="19"/>
    <x v="1"/>
    <s v="Treated"/>
    <s v="Rape/sexual assault"/>
    <n v="47493"/>
    <n v="17776"/>
    <n v="77210"/>
    <n v="15162"/>
    <n v="1"/>
    <n v="10"/>
    <n v="5.59"/>
    <n v="17.16"/>
    <n v="2.87"/>
    <n v="1"/>
  </r>
  <r>
    <x v="20"/>
    <x v="1"/>
    <s v="Treated"/>
    <s v="Rape/sexual assault"/>
    <n v="12383"/>
    <n v="0"/>
    <n v="25369"/>
    <n v="6626"/>
    <n v="1"/>
    <n v="3.4"/>
    <n v="1.23"/>
    <n v="8.9600000000000009"/>
    <n v="1.72"/>
    <n v="1"/>
  </r>
  <r>
    <x v="21"/>
    <x v="1"/>
    <s v="Treated"/>
    <s v="Rape/sexual assault"/>
    <n v="27832"/>
    <n v="5103"/>
    <n v="50561"/>
    <n v="11597"/>
    <n v="1"/>
    <n v="4.7"/>
    <n v="2.15"/>
    <n v="9.9700000000000006"/>
    <n v="1.85"/>
    <n v="1"/>
  </r>
  <r>
    <x v="22"/>
    <x v="1"/>
    <s v="Treated"/>
    <s v="Rape/sexual assault"/>
    <n v="15789"/>
    <n v="2195"/>
    <n v="29382"/>
    <n v="6936"/>
    <n v="1"/>
    <n v="4"/>
    <n v="1.78"/>
    <n v="8.92"/>
    <n v="1.67"/>
    <n v="1"/>
  </r>
  <r>
    <x v="23"/>
    <x v="1"/>
    <s v="Treated"/>
    <s v="Rape/sexual assault"/>
    <n v="10696"/>
    <n v="0"/>
    <n v="23949"/>
    <n v="6762"/>
    <n v="1"/>
    <n v="1.9"/>
    <n v="0.56999999999999995"/>
    <n v="6.32"/>
    <n v="1.19"/>
    <n v="1"/>
  </r>
  <r>
    <x v="24"/>
    <x v="1"/>
    <s v="Treated"/>
    <s v="Rape/sexual assault"/>
    <n v="27717"/>
    <n v="7705"/>
    <n v="47730"/>
    <n v="10211"/>
    <n v="1"/>
    <n v="6.3"/>
    <n v="3.21"/>
    <n v="12.15"/>
    <n v="2.17"/>
    <n v="1"/>
  </r>
  <r>
    <x v="25"/>
    <x v="1"/>
    <s v="Treated"/>
    <s v="Rape/sexual assault"/>
    <n v="38570"/>
    <n v="15375"/>
    <n v="61764"/>
    <n v="11834"/>
    <n v="0"/>
    <n v="6.8"/>
    <n v="3.89"/>
    <n v="11.78"/>
    <n v="1.94"/>
    <n v="0"/>
  </r>
  <r>
    <x v="26"/>
    <x v="1"/>
    <s v="Treated"/>
    <s v="Rape/sexual assault"/>
    <n v="29243"/>
    <n v="7983"/>
    <n v="50503"/>
    <n v="10847"/>
    <n v="0"/>
    <n v="4.3"/>
    <n v="2.15"/>
    <n v="8.56"/>
    <n v="1.54"/>
    <n v="0"/>
  </r>
  <r>
    <x v="27"/>
    <x v="1"/>
    <s v="Treated"/>
    <s v="Rape/sexual assault"/>
    <n v="53136"/>
    <n v="17637"/>
    <n v="88636"/>
    <n v="18112"/>
    <n v="0"/>
    <n v="5.9"/>
    <n v="3.13"/>
    <n v="10.9"/>
    <n v="1.89"/>
    <n v="0"/>
  </r>
  <r>
    <x v="0"/>
    <x v="2"/>
    <s v="Treated"/>
    <s v="Rape/sexual assault"/>
    <n v="0"/>
    <m/>
    <m/>
    <m/>
    <n v="2"/>
    <n v="0"/>
    <m/>
    <m/>
    <m/>
    <n v="2"/>
  </r>
  <r>
    <x v="1"/>
    <x v="2"/>
    <s v="Treated"/>
    <s v="Rape/sexual assault"/>
    <n v="1152"/>
    <n v="0"/>
    <n v="4933"/>
    <n v="1929"/>
    <n v="1"/>
    <n v="0.3"/>
    <n v="0.01"/>
    <n v="6.25"/>
    <n v="0.42"/>
    <n v="2"/>
  </r>
  <r>
    <x v="2"/>
    <x v="2"/>
    <s v="Treated"/>
    <s v="Rape/sexual assault"/>
    <n v="0"/>
    <m/>
    <m/>
    <m/>
    <n v="2"/>
    <n v="0"/>
    <m/>
    <m/>
    <m/>
    <n v="2"/>
  </r>
  <r>
    <x v="3"/>
    <x v="2"/>
    <s v="Treated"/>
    <s v="Rape/sexual assault"/>
    <n v="0"/>
    <m/>
    <m/>
    <m/>
    <n v="2"/>
    <n v="0"/>
    <m/>
    <m/>
    <m/>
    <n v="2"/>
  </r>
  <r>
    <x v="4"/>
    <x v="2"/>
    <s v="Treated"/>
    <s v="Rape/sexual assault"/>
    <n v="0"/>
    <m/>
    <m/>
    <m/>
    <n v="2"/>
    <n v="0"/>
    <m/>
    <m/>
    <m/>
    <n v="2"/>
  </r>
  <r>
    <x v="5"/>
    <x v="2"/>
    <s v="Treated"/>
    <s v="Rape/sexual assault"/>
    <n v="0"/>
    <m/>
    <m/>
    <m/>
    <n v="2"/>
    <n v="0"/>
    <m/>
    <m/>
    <m/>
    <n v="2"/>
  </r>
  <r>
    <x v="6"/>
    <x v="2"/>
    <s v="Treated"/>
    <s v="Rape/sexual assault"/>
    <n v="0"/>
    <m/>
    <m/>
    <m/>
    <n v="2"/>
    <n v="0"/>
    <m/>
    <m/>
    <m/>
    <n v="2"/>
  </r>
  <r>
    <x v="7"/>
    <x v="2"/>
    <s v="Treated"/>
    <s v="Rape/sexual assault"/>
    <n v="0"/>
    <m/>
    <m/>
    <m/>
    <n v="2"/>
    <n v="0"/>
    <m/>
    <m/>
    <m/>
    <n v="2"/>
  </r>
  <r>
    <x v="8"/>
    <x v="2"/>
    <s v="Treated"/>
    <s v="Rape/sexual assault"/>
    <n v="0"/>
    <m/>
    <m/>
    <m/>
    <n v="2"/>
    <n v="0"/>
    <m/>
    <m/>
    <m/>
    <n v="2"/>
  </r>
  <r>
    <x v="9"/>
    <x v="2"/>
    <s v="Treated"/>
    <s v="Rape/sexual assault"/>
    <n v="0"/>
    <m/>
    <m/>
    <m/>
    <n v="2"/>
    <n v="0"/>
    <m/>
    <m/>
    <m/>
    <n v="2"/>
  </r>
  <r>
    <x v="10"/>
    <x v="2"/>
    <s v="Treated"/>
    <s v="Rape/sexual assault"/>
    <n v="0"/>
    <m/>
    <m/>
    <m/>
    <n v="2"/>
    <n v="0"/>
    <m/>
    <m/>
    <m/>
    <n v="2"/>
  </r>
  <r>
    <x v="11"/>
    <x v="2"/>
    <s v="Treated"/>
    <s v="Rape/sexual assault"/>
    <n v="0"/>
    <m/>
    <m/>
    <m/>
    <n v="2"/>
    <n v="0"/>
    <m/>
    <m/>
    <m/>
    <n v="2"/>
  </r>
  <r>
    <x v="12"/>
    <x v="2"/>
    <s v="Treated"/>
    <s v="Rape/sexual assault"/>
    <n v="0"/>
    <m/>
    <m/>
    <m/>
    <n v="2"/>
    <n v="0"/>
    <m/>
    <m/>
    <m/>
    <n v="2"/>
  </r>
  <r>
    <x v="13"/>
    <x v="2"/>
    <s v="Treated"/>
    <s v="Rape/sexual assault"/>
    <n v="0"/>
    <m/>
    <m/>
    <m/>
    <n v="2"/>
    <n v="0"/>
    <m/>
    <m/>
    <m/>
    <n v="2"/>
  </r>
  <r>
    <x v="14"/>
    <x v="2"/>
    <s v="Treated"/>
    <s v="Rape/sexual assault"/>
    <n v="0"/>
    <m/>
    <m/>
    <m/>
    <n v="2"/>
    <n v="0"/>
    <m/>
    <m/>
    <m/>
    <n v="2"/>
  </r>
  <r>
    <x v="15"/>
    <x v="2"/>
    <s v="Treated"/>
    <s v="Rape/sexual assault"/>
    <n v="0"/>
    <m/>
    <m/>
    <m/>
    <n v="2"/>
    <n v="0"/>
    <m/>
    <m/>
    <m/>
    <n v="2"/>
  </r>
  <r>
    <x v="16"/>
    <x v="2"/>
    <s v="Treated"/>
    <s v="Rape/sexual assault"/>
    <n v="0"/>
    <m/>
    <m/>
    <m/>
    <n v="2"/>
    <n v="0"/>
    <m/>
    <m/>
    <m/>
    <n v="2"/>
  </r>
  <r>
    <x v="17"/>
    <x v="2"/>
    <s v="Treated"/>
    <s v="Rape/sexual assault"/>
    <n v="0"/>
    <m/>
    <m/>
    <m/>
    <n v="2"/>
    <n v="0"/>
    <m/>
    <m/>
    <m/>
    <n v="2"/>
  </r>
  <r>
    <x v="18"/>
    <x v="2"/>
    <s v="Treated"/>
    <s v="Rape/sexual assault"/>
    <n v="0"/>
    <m/>
    <m/>
    <m/>
    <n v="2"/>
    <n v="0"/>
    <m/>
    <m/>
    <m/>
    <n v="2"/>
  </r>
  <r>
    <x v="19"/>
    <x v="2"/>
    <s v="Treated"/>
    <s v="Rape/sexual assault"/>
    <n v="0"/>
    <m/>
    <m/>
    <m/>
    <n v="2"/>
    <n v="0"/>
    <m/>
    <m/>
    <m/>
    <n v="2"/>
  </r>
  <r>
    <x v="20"/>
    <x v="2"/>
    <s v="Treated"/>
    <s v="Rape/sexual assault"/>
    <n v="3155"/>
    <n v="0"/>
    <n v="9033"/>
    <n v="2999"/>
    <n v="1"/>
    <n v="0.9"/>
    <n v="0.14000000000000001"/>
    <n v="5.24"/>
    <n v="0.81"/>
    <n v="1"/>
  </r>
  <r>
    <x v="21"/>
    <x v="2"/>
    <s v="Treated"/>
    <s v="Rape/sexual assault"/>
    <n v="0"/>
    <m/>
    <m/>
    <m/>
    <n v="2"/>
    <n v="0"/>
    <m/>
    <m/>
    <m/>
    <n v="2"/>
  </r>
  <r>
    <x v="22"/>
    <x v="2"/>
    <s v="Treated"/>
    <s v="Rape/sexual assault"/>
    <n v="0"/>
    <m/>
    <m/>
    <m/>
    <n v="2"/>
    <n v="0"/>
    <m/>
    <m/>
    <m/>
    <n v="2"/>
  </r>
  <r>
    <x v="23"/>
    <x v="2"/>
    <s v="Treated"/>
    <s v="Rape/sexual assault"/>
    <n v="0"/>
    <m/>
    <m/>
    <m/>
    <n v="2"/>
    <n v="0"/>
    <m/>
    <m/>
    <m/>
    <n v="2"/>
  </r>
  <r>
    <x v="24"/>
    <x v="2"/>
    <s v="Treated"/>
    <s v="Rape/sexual assault"/>
    <n v="0"/>
    <m/>
    <m/>
    <m/>
    <n v="2"/>
    <n v="0"/>
    <m/>
    <m/>
    <m/>
    <n v="2"/>
  </r>
  <r>
    <x v="25"/>
    <x v="2"/>
    <s v="Treated"/>
    <s v="Rape/sexual assault"/>
    <n v="0"/>
    <m/>
    <m/>
    <m/>
    <n v="2"/>
    <n v="0"/>
    <m/>
    <m/>
    <m/>
    <n v="2"/>
  </r>
  <r>
    <x v="26"/>
    <x v="2"/>
    <s v="Treated"/>
    <s v="Rape/sexual assault"/>
    <n v="0"/>
    <m/>
    <m/>
    <m/>
    <n v="2"/>
    <n v="0"/>
    <m/>
    <m/>
    <m/>
    <n v="2"/>
  </r>
  <r>
    <x v="27"/>
    <x v="2"/>
    <s v="Treated"/>
    <s v="Rape/sexual assault"/>
    <n v="0"/>
    <m/>
    <m/>
    <m/>
    <n v="2"/>
    <n v="0"/>
    <m/>
    <m/>
    <m/>
    <n v="2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s v="Not treated"/>
    <s v="Rape/sexual assault"/>
    <n v="28828"/>
    <n v="7188"/>
    <n v="50469"/>
    <n v="11041"/>
    <n v="0"/>
    <n v="9"/>
    <n v="4.4800000000000004"/>
    <n v="17.28"/>
    <n v="3.12"/>
    <n v="0"/>
  </r>
  <r>
    <x v="1"/>
    <x v="0"/>
    <s v="Not treated"/>
    <s v="Rape/sexual assault"/>
    <n v="77607"/>
    <n v="36689"/>
    <n v="118524"/>
    <n v="20877"/>
    <n v="0"/>
    <n v="16.899999999999999"/>
    <n v="10.61"/>
    <n v="25.82"/>
    <n v="3.85"/>
    <n v="0"/>
  </r>
  <r>
    <x v="2"/>
    <x v="0"/>
    <s v="Not treated"/>
    <s v="Rape/sexual assault"/>
    <n v="39110"/>
    <n v="13149"/>
    <n v="65070"/>
    <n v="13246"/>
    <n v="0"/>
    <n v="5.3"/>
    <n v="2.84"/>
    <n v="9.75"/>
    <n v="1.68"/>
    <n v="0"/>
  </r>
  <r>
    <x v="3"/>
    <x v="0"/>
    <s v="Not treated"/>
    <s v="Rape/sexual assault"/>
    <n v="22117"/>
    <n v="3311"/>
    <n v="40923"/>
    <n v="9595"/>
    <n v="1"/>
    <n v="5.6"/>
    <n v="2.48"/>
    <n v="12.23"/>
    <n v="2.2999999999999998"/>
    <n v="1"/>
  </r>
  <r>
    <x v="4"/>
    <x v="0"/>
    <s v="Not treated"/>
    <s v="Rape/sexual assault"/>
    <n v="34547"/>
    <n v="10676"/>
    <n v="58419"/>
    <n v="12179"/>
    <n v="1"/>
    <n v="11.6"/>
    <n v="6.1"/>
    <n v="20.88"/>
    <n v="3.66"/>
    <n v="1"/>
  </r>
  <r>
    <x v="5"/>
    <x v="0"/>
    <s v="Not treated"/>
    <s v="Rape/sexual assault"/>
    <n v="18247"/>
    <n v="0"/>
    <n v="37804"/>
    <n v="9979"/>
    <n v="1"/>
    <n v="4.2"/>
    <n v="1.5"/>
    <n v="11.35"/>
    <n v="2.2000000000000002"/>
    <n v="1"/>
  </r>
  <r>
    <x v="6"/>
    <x v="0"/>
    <s v="Not treated"/>
    <s v="Rape/sexual assault"/>
    <n v="22595"/>
    <n v="1599"/>
    <n v="43591"/>
    <n v="10712"/>
    <n v="1"/>
    <n v="7.9"/>
    <n v="3.29"/>
    <n v="17.96"/>
    <n v="3.47"/>
    <n v="1"/>
  </r>
  <r>
    <x v="7"/>
    <x v="0"/>
    <s v="Not treated"/>
    <s v="Rape/sexual assault"/>
    <n v="52412"/>
    <n v="17557"/>
    <n v="87266"/>
    <n v="17783"/>
    <n v="1"/>
    <n v="17.5"/>
    <n v="9.8800000000000008"/>
    <n v="29"/>
    <n v="4.84"/>
    <n v="1"/>
  </r>
  <r>
    <x v="8"/>
    <x v="0"/>
    <s v="Not treated"/>
    <s v="Rape/sexual assault"/>
    <n v="12448"/>
    <n v="0"/>
    <n v="27657"/>
    <n v="7760"/>
    <n v="1"/>
    <n v="3.6"/>
    <n v="1.08"/>
    <n v="11.25"/>
    <n v="2.16"/>
    <n v="1"/>
  </r>
  <r>
    <x v="9"/>
    <x v="0"/>
    <s v="Not treated"/>
    <s v="Rape/sexual assault"/>
    <n v="15707"/>
    <n v="338"/>
    <n v="31076"/>
    <n v="7842"/>
    <n v="1"/>
    <n v="6.4"/>
    <n v="2.54"/>
    <n v="15.35"/>
    <n v="2.98"/>
    <n v="1"/>
  </r>
  <r>
    <x v="10"/>
    <x v="0"/>
    <s v="Not treated"/>
    <s v="Rape/sexual assault"/>
    <n v="2055"/>
    <n v="0"/>
    <n v="6707"/>
    <n v="2374"/>
    <n v="1"/>
    <n v="0.8"/>
    <n v="0.08"/>
    <n v="6.8"/>
    <n v="0.87"/>
    <n v="1"/>
  </r>
  <r>
    <x v="11"/>
    <x v="0"/>
    <s v="Not treated"/>
    <s v="Rape/sexual assault"/>
    <n v="2186"/>
    <n v="0"/>
    <n v="8203"/>
    <n v="3070"/>
    <n v="1"/>
    <n v="0.7"/>
    <n v="0.05"/>
    <n v="10.07"/>
    <n v="0.99"/>
    <n v="1"/>
  </r>
  <r>
    <x v="12"/>
    <x v="0"/>
    <s v="Not treated"/>
    <s v="Rape/sexual assault"/>
    <n v="48098"/>
    <n v="10653"/>
    <n v="85543"/>
    <n v="19105"/>
    <n v="1"/>
    <n v="13.8"/>
    <n v="6.68"/>
    <n v="26.21"/>
    <n v="4.8499999999999996"/>
    <n v="1"/>
  </r>
  <r>
    <x v="13"/>
    <x v="0"/>
    <s v="Not treated"/>
    <s v="Rape/sexual assault"/>
    <n v="15369"/>
    <n v="3911"/>
    <n v="26826"/>
    <n v="5846"/>
    <n v="1"/>
    <n v="6.2"/>
    <n v="3.17"/>
    <n v="11.74"/>
    <n v="2.08"/>
    <n v="1"/>
  </r>
  <r>
    <x v="14"/>
    <x v="0"/>
    <s v="Not treated"/>
    <s v="Rape/sexual assault"/>
    <n v="57589"/>
    <n v="22002"/>
    <n v="93176"/>
    <n v="18157"/>
    <n v="1"/>
    <n v="12.4"/>
    <n v="7.07"/>
    <n v="20.92"/>
    <n v="3.46"/>
    <n v="1"/>
  </r>
  <r>
    <x v="15"/>
    <x v="0"/>
    <s v="Not treated"/>
    <s v="Rape/sexual assault"/>
    <n v="8255"/>
    <n v="0"/>
    <n v="19893"/>
    <n v="5938"/>
    <n v="1"/>
    <n v="4"/>
    <n v="1"/>
    <n v="14.49"/>
    <n v="2.74"/>
    <n v="1"/>
  </r>
  <r>
    <x v="16"/>
    <x v="0"/>
    <s v="Not treated"/>
    <s v="Rape/sexual assault"/>
    <n v="22618"/>
    <n v="3082"/>
    <n v="42154"/>
    <n v="9967"/>
    <n v="1"/>
    <n v="8.8000000000000007"/>
    <n v="3.89"/>
    <n v="18.88"/>
    <n v="3.6"/>
    <n v="1"/>
  </r>
  <r>
    <x v="17"/>
    <x v="0"/>
    <s v="Not treated"/>
    <s v="Rape/sexual assault"/>
    <n v="32185"/>
    <n v="7904"/>
    <n v="56465"/>
    <n v="12388"/>
    <n v="1"/>
    <n v="9.9"/>
    <n v="4.92"/>
    <n v="18.89"/>
    <n v="3.42"/>
    <n v="1"/>
  </r>
  <r>
    <x v="18"/>
    <x v="0"/>
    <s v="Not treated"/>
    <s v="Rape/sexual assault"/>
    <n v="21479"/>
    <n v="3209"/>
    <n v="39749"/>
    <n v="9322"/>
    <n v="1"/>
    <n v="6.1"/>
    <n v="2.77"/>
    <n v="13.06"/>
    <n v="2.44"/>
    <n v="1"/>
  </r>
  <r>
    <x v="19"/>
    <x v="0"/>
    <s v="Not treated"/>
    <s v="Rape/sexual assault"/>
    <n v="26627"/>
    <n v="5588"/>
    <n v="47666"/>
    <n v="10734"/>
    <n v="1"/>
    <n v="5.6"/>
    <n v="2.63"/>
    <n v="11.5"/>
    <n v="2.12"/>
    <n v="1"/>
  </r>
  <r>
    <x v="20"/>
    <x v="0"/>
    <s v="Not treated"/>
    <s v="Rape/sexual assault"/>
    <n v="31820"/>
    <n v="8675"/>
    <n v="54965"/>
    <n v="11809"/>
    <n v="1"/>
    <n v="8.6999999999999993"/>
    <n v="4.43"/>
    <n v="16.3"/>
    <n v="2.9"/>
    <n v="1"/>
  </r>
  <r>
    <x v="21"/>
    <x v="0"/>
    <s v="Not treated"/>
    <s v="Rape/sexual assault"/>
    <n v="56366"/>
    <n v="21410"/>
    <n v="91322"/>
    <n v="17835"/>
    <n v="1"/>
    <n v="9.5"/>
    <n v="5.39"/>
    <n v="16.309999999999999"/>
    <n v="2.71"/>
    <n v="1"/>
  </r>
  <r>
    <x v="22"/>
    <x v="0"/>
    <s v="Not treated"/>
    <s v="Rape/sexual assault"/>
    <n v="38948"/>
    <n v="14903"/>
    <n v="62992"/>
    <n v="12268"/>
    <n v="0"/>
    <n v="10"/>
    <n v="5.69"/>
    <n v="16.850000000000001"/>
    <n v="2.77"/>
    <n v="0"/>
  </r>
  <r>
    <x v="23"/>
    <x v="0"/>
    <s v="Not treated"/>
    <s v="Rape/sexual assault"/>
    <n v="39244"/>
    <n v="10844"/>
    <n v="67643"/>
    <n v="14490"/>
    <n v="0"/>
    <n v="7.1"/>
    <n v="3.59"/>
    <n v="13.53"/>
    <n v="2.41"/>
    <n v="0"/>
  </r>
  <r>
    <x v="24"/>
    <x v="0"/>
    <s v="Not treated"/>
    <s v="Rape/sexual assault"/>
    <n v="25341"/>
    <n v="6385"/>
    <n v="44298"/>
    <n v="9672"/>
    <n v="1"/>
    <n v="5.8"/>
    <n v="2.85"/>
    <n v="11.43"/>
    <n v="2.06"/>
    <n v="1"/>
  </r>
  <r>
    <x v="25"/>
    <x v="0"/>
    <s v="Not treated"/>
    <s v="Rape/sexual assault"/>
    <n v="28696"/>
    <n v="9276"/>
    <n v="48115"/>
    <n v="9908"/>
    <n v="1"/>
    <n v="5.0999999999999996"/>
    <n v="2.67"/>
    <n v="9.5"/>
    <n v="1.65"/>
    <n v="1"/>
  </r>
  <r>
    <x v="26"/>
    <x v="0"/>
    <s v="Not treated"/>
    <s v="Rape/sexual assault"/>
    <n v="131071"/>
    <n v="79356"/>
    <n v="182787"/>
    <n v="26386"/>
    <n v="0"/>
    <n v="19.399999999999999"/>
    <n v="13.81"/>
    <n v="26.65"/>
    <n v="3.27"/>
    <n v="0"/>
  </r>
  <r>
    <x v="27"/>
    <x v="0"/>
    <s v="Not treated"/>
    <s v="Rape/sexual assault"/>
    <n v="45929"/>
    <n v="13344"/>
    <n v="78514"/>
    <n v="16625"/>
    <n v="1"/>
    <n v="5.0999999999999996"/>
    <n v="2.59"/>
    <n v="9.85"/>
    <n v="1.75"/>
    <n v="1"/>
  </r>
  <r>
    <x v="0"/>
    <x v="1"/>
    <s v="Not treated"/>
    <s v="Rape/sexual assault"/>
    <n v="128399"/>
    <n v="72732"/>
    <n v="184066"/>
    <n v="28402"/>
    <n v="0"/>
    <n v="40.1"/>
    <n v="29.11"/>
    <n v="52.25"/>
    <n v="6.01"/>
    <n v="0"/>
  </r>
  <r>
    <x v="1"/>
    <x v="1"/>
    <s v="Not treated"/>
    <s v="Rape/sexual assault"/>
    <n v="150550"/>
    <n v="88489"/>
    <n v="212611"/>
    <n v="31664"/>
    <n v="0"/>
    <n v="32.799999999999997"/>
    <n v="23.71"/>
    <n v="43.35"/>
    <n v="5.0599999999999996"/>
    <n v="0"/>
  </r>
  <r>
    <x v="2"/>
    <x v="1"/>
    <s v="Not treated"/>
    <s v="Rape/sexual assault"/>
    <n v="192675"/>
    <n v="120487"/>
    <n v="264863"/>
    <n v="36831"/>
    <n v="0"/>
    <n v="26.2"/>
    <n v="19.45"/>
    <n v="34.35"/>
    <n v="3.82"/>
    <n v="0"/>
  </r>
  <r>
    <x v="3"/>
    <x v="1"/>
    <s v="Not treated"/>
    <s v="Rape/sexual assault"/>
    <n v="65224"/>
    <n v="29758"/>
    <n v="100690"/>
    <n v="18095"/>
    <n v="0"/>
    <n v="16.600000000000001"/>
    <n v="10.18"/>
    <n v="25.78"/>
    <n v="3.95"/>
    <n v="0"/>
  </r>
  <r>
    <x v="4"/>
    <x v="1"/>
    <s v="Not treated"/>
    <s v="Rape/sexual assault"/>
    <n v="139136"/>
    <n v="83199"/>
    <n v="195073"/>
    <n v="28540"/>
    <n v="0"/>
    <n v="46.6"/>
    <n v="34.89"/>
    <n v="58.75"/>
    <n v="6.21"/>
    <n v="0"/>
  </r>
  <r>
    <x v="5"/>
    <x v="1"/>
    <s v="Not treated"/>
    <s v="Rape/sexual assault"/>
    <n v="62035"/>
    <n v="21393"/>
    <n v="102678"/>
    <n v="20736"/>
    <n v="0"/>
    <n v="14.4"/>
    <n v="7.96"/>
    <n v="24.56"/>
    <n v="4.16"/>
    <n v="0"/>
  </r>
  <r>
    <x v="6"/>
    <x v="1"/>
    <s v="Not treated"/>
    <s v="Rape/sexual assault"/>
    <n v="58058"/>
    <n v="20950"/>
    <n v="95166"/>
    <n v="18933"/>
    <n v="1"/>
    <n v="20.399999999999999"/>
    <n v="11.68"/>
    <n v="33.24"/>
    <n v="5.5"/>
    <n v="1"/>
  </r>
  <r>
    <x v="7"/>
    <x v="1"/>
    <s v="Not treated"/>
    <s v="Rape/sexual assault"/>
    <n v="62078"/>
    <n v="23048"/>
    <n v="101109"/>
    <n v="19914"/>
    <n v="0"/>
    <n v="20.7"/>
    <n v="12.22"/>
    <n v="32.82"/>
    <n v="5.25"/>
    <n v="0"/>
  </r>
  <r>
    <x v="8"/>
    <x v="1"/>
    <s v="Not treated"/>
    <s v="Rape/sexual assault"/>
    <n v="65323"/>
    <n v="26399"/>
    <n v="104247"/>
    <n v="19860"/>
    <n v="0"/>
    <n v="18.8"/>
    <n v="11.04"/>
    <n v="30.27"/>
    <n v="4.88"/>
    <n v="0"/>
  </r>
  <r>
    <x v="9"/>
    <x v="1"/>
    <s v="Not treated"/>
    <s v="Rape/sexual assault"/>
    <n v="86475"/>
    <n v="41694"/>
    <n v="131256"/>
    <n v="22848"/>
    <n v="0"/>
    <n v="35.4"/>
    <n v="23.71"/>
    <n v="49.18"/>
    <n v="6.63"/>
    <n v="0"/>
  </r>
  <r>
    <x v="10"/>
    <x v="1"/>
    <s v="Not treated"/>
    <s v="Rape/sexual assault"/>
    <n v="44903"/>
    <n v="13900"/>
    <n v="75906"/>
    <n v="15818"/>
    <n v="0"/>
    <n v="16.7"/>
    <n v="9.1999999999999993"/>
    <n v="28.47"/>
    <n v="4.8600000000000003"/>
    <n v="0"/>
  </r>
  <r>
    <x v="11"/>
    <x v="1"/>
    <s v="Not treated"/>
    <s v="Rape/sexual assault"/>
    <n v="78158"/>
    <n v="28720"/>
    <n v="127597"/>
    <n v="25224"/>
    <n v="1"/>
    <n v="25.6"/>
    <n v="15.05"/>
    <n v="40"/>
    <n v="6.43"/>
    <n v="1"/>
  </r>
  <r>
    <x v="12"/>
    <x v="1"/>
    <s v="Not treated"/>
    <s v="Rape/sexual assault"/>
    <n v="128613"/>
    <n v="61272"/>
    <n v="195954"/>
    <n v="34358"/>
    <n v="0"/>
    <n v="36.799999999999997"/>
    <n v="24.16"/>
    <n v="51.51"/>
    <n v="7.14"/>
    <n v="0"/>
  </r>
  <r>
    <x v="13"/>
    <x v="1"/>
    <s v="Not treated"/>
    <s v="Rape/sexual assault"/>
    <n v="64770"/>
    <n v="32249"/>
    <n v="97292"/>
    <n v="16593"/>
    <n v="0"/>
    <n v="26.1"/>
    <n v="17.829999999999998"/>
    <n v="36.47"/>
    <n v="4.79"/>
    <n v="0"/>
  </r>
  <r>
    <x v="14"/>
    <x v="1"/>
    <s v="Not treated"/>
    <s v="Rape/sexual assault"/>
    <n v="128042"/>
    <n v="69679"/>
    <n v="186405"/>
    <n v="29778"/>
    <n v="0"/>
    <n v="27.6"/>
    <n v="19"/>
    <n v="38.299999999999997"/>
    <n v="4.96"/>
    <n v="0"/>
  </r>
  <r>
    <x v="15"/>
    <x v="1"/>
    <s v="Not treated"/>
    <s v="Rape/sexual assault"/>
    <n v="62535"/>
    <n v="24282"/>
    <n v="100787"/>
    <n v="19517"/>
    <n v="0"/>
    <n v="30.1"/>
    <n v="18.059999999999999"/>
    <n v="45.69"/>
    <n v="7.19"/>
    <n v="0"/>
  </r>
  <r>
    <x v="16"/>
    <x v="1"/>
    <s v="Not treated"/>
    <s v="Rape/sexual assault"/>
    <n v="22575"/>
    <n v="3060"/>
    <n v="42089"/>
    <n v="9956"/>
    <n v="1"/>
    <n v="8.8000000000000007"/>
    <n v="3.88"/>
    <n v="18.850000000000001"/>
    <n v="3.59"/>
    <n v="1"/>
  </r>
  <r>
    <x v="17"/>
    <x v="1"/>
    <s v="Not treated"/>
    <s v="Rape/sexual assault"/>
    <n v="62564"/>
    <n v="25842"/>
    <n v="99286"/>
    <n v="18736"/>
    <n v="0"/>
    <n v="19.2"/>
    <n v="11.56"/>
    <n v="30.25"/>
    <n v="4.75"/>
    <n v="0"/>
  </r>
  <r>
    <x v="18"/>
    <x v="1"/>
    <s v="Not treated"/>
    <s v="Rape/sexual assault"/>
    <n v="48557"/>
    <n v="17570"/>
    <n v="79544"/>
    <n v="15810"/>
    <n v="0"/>
    <n v="13.9"/>
    <n v="7.93"/>
    <n v="23.18"/>
    <n v="3.83"/>
    <n v="0"/>
  </r>
  <r>
    <x v="19"/>
    <x v="1"/>
    <s v="Not treated"/>
    <s v="Rape/sexual assault"/>
    <n v="150136"/>
    <n v="89368"/>
    <n v="210904"/>
    <n v="31005"/>
    <n v="0"/>
    <n v="31.5"/>
    <n v="22.87"/>
    <n v="41.64"/>
    <n v="4.84"/>
    <n v="0"/>
  </r>
  <r>
    <x v="20"/>
    <x v="1"/>
    <s v="Not treated"/>
    <s v="Rape/sexual assault"/>
    <n v="104702"/>
    <n v="54900"/>
    <n v="154504"/>
    <n v="25410"/>
    <n v="0"/>
    <n v="28.5"/>
    <n v="19.54"/>
    <n v="39.659999999999997"/>
    <n v="5.18"/>
    <n v="0"/>
  </r>
  <r>
    <x v="21"/>
    <x v="1"/>
    <s v="Not treated"/>
    <s v="Rape/sexual assault"/>
    <n v="161650"/>
    <n v="93395"/>
    <n v="229904"/>
    <n v="34824"/>
    <n v="0"/>
    <n v="27.3"/>
    <n v="19.45"/>
    <n v="36.94"/>
    <n v="4.49"/>
    <n v="0"/>
  </r>
  <r>
    <x v="22"/>
    <x v="1"/>
    <s v="Not treated"/>
    <s v="Rape/sexual assault"/>
    <n v="108336"/>
    <n v="61174"/>
    <n v="155498"/>
    <n v="24063"/>
    <n v="0"/>
    <n v="27.7"/>
    <n v="19.649999999999999"/>
    <n v="37.51"/>
    <n v="4.59"/>
    <n v="0"/>
  </r>
  <r>
    <x v="23"/>
    <x v="1"/>
    <s v="Not treated"/>
    <s v="Rape/sexual assault"/>
    <n v="196692"/>
    <n v="118628"/>
    <n v="274755"/>
    <n v="39829"/>
    <n v="0"/>
    <n v="35.5"/>
    <n v="26.25"/>
    <n v="46.05"/>
    <n v="5.1100000000000003"/>
    <n v="0"/>
  </r>
  <r>
    <x v="24"/>
    <x v="1"/>
    <s v="Not treated"/>
    <s v="Rape/sexual assault"/>
    <n v="78039"/>
    <n v="39957"/>
    <n v="116120"/>
    <n v="19430"/>
    <n v="0"/>
    <n v="17.8"/>
    <n v="11.7"/>
    <n v="26.26"/>
    <n v="3.7"/>
    <n v="0"/>
  </r>
  <r>
    <x v="25"/>
    <x v="1"/>
    <s v="Not treated"/>
    <s v="Rape/sexual assault"/>
    <n v="160925"/>
    <n v="104250"/>
    <n v="217599"/>
    <n v="28916"/>
    <n v="0"/>
    <n v="28.6"/>
    <n v="21.59"/>
    <n v="36.75"/>
    <n v="3.89"/>
    <n v="0"/>
  </r>
  <r>
    <x v="26"/>
    <x v="1"/>
    <s v="Not treated"/>
    <s v="Rape/sexual assault"/>
    <n v="198465"/>
    <n v="131609"/>
    <n v="265320"/>
    <n v="34111"/>
    <n v="0"/>
    <n v="29.4"/>
    <n v="22.45"/>
    <n v="37.54"/>
    <n v="3.87"/>
    <n v="0"/>
  </r>
  <r>
    <x v="27"/>
    <x v="1"/>
    <s v="Not treated"/>
    <s v="Rape/sexual assault"/>
    <n v="236658"/>
    <n v="148332"/>
    <n v="324984"/>
    <n v="45065"/>
    <n v="0"/>
    <n v="26.3"/>
    <n v="19.399999999999999"/>
    <n v="34.71"/>
    <n v="3.92"/>
    <n v="0"/>
  </r>
  <r>
    <x v="0"/>
    <x v="2"/>
    <s v="Not treated"/>
    <s v="Rape/sexual assault"/>
    <n v="1680"/>
    <n v="0"/>
    <n v="5929"/>
    <n v="2168"/>
    <n v="1"/>
    <n v="0.5"/>
    <n v="0.04"/>
    <n v="6.17"/>
    <n v="0.67"/>
    <n v="1"/>
  </r>
  <r>
    <x v="1"/>
    <x v="2"/>
    <s v="Not treated"/>
    <s v="Rape/sexual assault"/>
    <n v="0"/>
    <m/>
    <m/>
    <m/>
    <n v="2"/>
    <n v="0"/>
    <m/>
    <m/>
    <m/>
    <n v="2"/>
  </r>
  <r>
    <x v="2"/>
    <x v="2"/>
    <s v="Not treated"/>
    <s v="Rape/sexual assault"/>
    <n v="0"/>
    <m/>
    <m/>
    <m/>
    <n v="2"/>
    <n v="0"/>
    <m/>
    <m/>
    <m/>
    <n v="2"/>
  </r>
  <r>
    <x v="3"/>
    <x v="2"/>
    <s v="Not treated"/>
    <s v="Rape/sexual assault"/>
    <n v="0"/>
    <m/>
    <m/>
    <m/>
    <n v="2"/>
    <n v="0"/>
    <m/>
    <m/>
    <m/>
    <n v="2"/>
  </r>
  <r>
    <x v="4"/>
    <x v="2"/>
    <s v="Not treated"/>
    <s v="Rape/sexual assault"/>
    <n v="0"/>
    <m/>
    <m/>
    <m/>
    <n v="2"/>
    <n v="0"/>
    <m/>
    <m/>
    <m/>
    <n v="2"/>
  </r>
  <r>
    <x v="5"/>
    <x v="2"/>
    <s v="Not treated"/>
    <s v="Rape/sexual assault"/>
    <n v="0"/>
    <m/>
    <m/>
    <m/>
    <n v="2"/>
    <n v="0"/>
    <m/>
    <m/>
    <m/>
    <n v="2"/>
  </r>
  <r>
    <x v="6"/>
    <x v="2"/>
    <s v="Not treated"/>
    <s v="Rape/sexual assault"/>
    <n v="0"/>
    <m/>
    <m/>
    <m/>
    <n v="2"/>
    <n v="0"/>
    <m/>
    <m/>
    <m/>
    <n v="2"/>
  </r>
  <r>
    <x v="7"/>
    <x v="2"/>
    <s v="Not treated"/>
    <s v="Rape/sexual assault"/>
    <n v="0"/>
    <m/>
    <m/>
    <m/>
    <n v="2"/>
    <n v="0"/>
    <m/>
    <m/>
    <m/>
    <n v="2"/>
  </r>
  <r>
    <x v="8"/>
    <x v="2"/>
    <s v="Not treated"/>
    <s v="Rape/sexual assault"/>
    <n v="0"/>
    <m/>
    <m/>
    <m/>
    <n v="2"/>
    <n v="0"/>
    <m/>
    <m/>
    <m/>
    <n v="2"/>
  </r>
  <r>
    <x v="9"/>
    <x v="2"/>
    <s v="Not treated"/>
    <s v="Rape/sexual assault"/>
    <n v="0"/>
    <m/>
    <m/>
    <m/>
    <n v="2"/>
    <n v="0"/>
    <m/>
    <m/>
    <m/>
    <n v="2"/>
  </r>
  <r>
    <x v="10"/>
    <x v="2"/>
    <s v="Not treated"/>
    <s v="Rape/sexual assault"/>
    <n v="0"/>
    <m/>
    <m/>
    <m/>
    <n v="2"/>
    <n v="0"/>
    <m/>
    <m/>
    <m/>
    <n v="2"/>
  </r>
  <r>
    <x v="11"/>
    <x v="2"/>
    <s v="Not treated"/>
    <s v="Rape/sexual assault"/>
    <n v="0"/>
    <m/>
    <m/>
    <m/>
    <n v="2"/>
    <n v="0"/>
    <m/>
    <m/>
    <m/>
    <n v="2"/>
  </r>
  <r>
    <x v="12"/>
    <x v="2"/>
    <s v="Not treated"/>
    <s v="Rape/sexual assault"/>
    <n v="0"/>
    <m/>
    <m/>
    <m/>
    <n v="2"/>
    <n v="0"/>
    <m/>
    <m/>
    <m/>
    <n v="2"/>
  </r>
  <r>
    <x v="13"/>
    <x v="2"/>
    <s v="Not treated"/>
    <s v="Rape/sexual assault"/>
    <n v="0"/>
    <m/>
    <m/>
    <m/>
    <n v="2"/>
    <n v="0"/>
    <m/>
    <m/>
    <m/>
    <n v="2"/>
  </r>
  <r>
    <x v="14"/>
    <x v="2"/>
    <s v="Not treated"/>
    <s v="Rape/sexual assault"/>
    <n v="0"/>
    <m/>
    <m/>
    <m/>
    <n v="2"/>
    <n v="0"/>
    <m/>
    <m/>
    <m/>
    <n v="2"/>
  </r>
  <r>
    <x v="15"/>
    <x v="2"/>
    <s v="Not treated"/>
    <s v="Rape/sexual assault"/>
    <n v="0"/>
    <m/>
    <m/>
    <m/>
    <n v="2"/>
    <n v="0"/>
    <m/>
    <m/>
    <m/>
    <n v="2"/>
  </r>
  <r>
    <x v="16"/>
    <x v="2"/>
    <s v="Not treated"/>
    <s v="Rape/sexual assault"/>
    <n v="0"/>
    <m/>
    <m/>
    <m/>
    <n v="2"/>
    <n v="0"/>
    <m/>
    <m/>
    <m/>
    <n v="2"/>
  </r>
  <r>
    <x v="17"/>
    <x v="2"/>
    <s v="Not treated"/>
    <s v="Rape/sexual assault"/>
    <n v="0"/>
    <m/>
    <m/>
    <m/>
    <n v="2"/>
    <n v="0"/>
    <m/>
    <m/>
    <m/>
    <n v="2"/>
  </r>
  <r>
    <x v="18"/>
    <x v="2"/>
    <s v="Not treated"/>
    <s v="Rape/sexual assault"/>
    <n v="0"/>
    <m/>
    <m/>
    <m/>
    <n v="2"/>
    <n v="0"/>
    <m/>
    <m/>
    <m/>
    <n v="2"/>
  </r>
  <r>
    <x v="19"/>
    <x v="2"/>
    <s v="Not treated"/>
    <s v="Rape/sexual assault"/>
    <n v="2605"/>
    <n v="0"/>
    <n v="8319"/>
    <n v="2916"/>
    <n v="1"/>
    <n v="0.5"/>
    <n v="0.06"/>
    <n v="4.68"/>
    <n v="0.61"/>
    <n v="1"/>
  </r>
  <r>
    <x v="20"/>
    <x v="2"/>
    <s v="Not treated"/>
    <s v="Rape/sexual assault"/>
    <n v="0"/>
    <m/>
    <m/>
    <m/>
    <n v="2"/>
    <n v="0"/>
    <m/>
    <m/>
    <m/>
    <n v="2"/>
  </r>
  <r>
    <x v="21"/>
    <x v="2"/>
    <s v="Not treated"/>
    <s v="Rape/sexual assault"/>
    <n v="0"/>
    <m/>
    <m/>
    <m/>
    <n v="2"/>
    <n v="0"/>
    <m/>
    <m/>
    <m/>
    <n v="2"/>
  </r>
  <r>
    <x v="22"/>
    <x v="2"/>
    <s v="Not treated"/>
    <s v="Rape/sexual assault"/>
    <n v="0"/>
    <m/>
    <m/>
    <m/>
    <n v="2"/>
    <n v="0"/>
    <m/>
    <m/>
    <m/>
    <n v="2"/>
  </r>
  <r>
    <x v="23"/>
    <x v="2"/>
    <s v="Not treated"/>
    <s v="Rape/sexual assault"/>
    <n v="0"/>
    <m/>
    <m/>
    <m/>
    <n v="2"/>
    <n v="0"/>
    <m/>
    <m/>
    <m/>
    <n v="2"/>
  </r>
  <r>
    <x v="24"/>
    <x v="2"/>
    <s v="Not treated"/>
    <s v="Rape/sexual assault"/>
    <n v="0"/>
    <m/>
    <m/>
    <m/>
    <n v="2"/>
    <n v="0"/>
    <m/>
    <m/>
    <m/>
    <n v="2"/>
  </r>
  <r>
    <x v="25"/>
    <x v="2"/>
    <s v="Not treated"/>
    <s v="Rape/sexual assault"/>
    <n v="0"/>
    <m/>
    <m/>
    <m/>
    <n v="2"/>
    <n v="0"/>
    <m/>
    <m/>
    <m/>
    <n v="2"/>
  </r>
  <r>
    <x v="26"/>
    <x v="2"/>
    <s v="Not treated"/>
    <s v="Rape/sexual assault"/>
    <n v="0"/>
    <m/>
    <m/>
    <m/>
    <n v="2"/>
    <n v="0"/>
    <m/>
    <m/>
    <m/>
    <n v="2"/>
  </r>
  <r>
    <x v="27"/>
    <x v="2"/>
    <s v="Not treated"/>
    <s v="Rape/sexual assault"/>
    <n v="0"/>
    <m/>
    <m/>
    <m/>
    <n v="2"/>
    <n v="0"/>
    <m/>
    <m/>
    <m/>
    <n v="2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s v="Not treated"/>
    <s v="Rape/sexual assault"/>
    <n v="28828"/>
    <n v="7188"/>
    <n v="50469"/>
    <n v="11041"/>
    <n v="0"/>
    <n v="9"/>
    <n v="4.4800000000000004"/>
    <n v="17.28"/>
    <n v="3.12"/>
    <n v="0"/>
  </r>
  <r>
    <x v="1"/>
    <x v="0"/>
    <s v="Not treated"/>
    <s v="Rape/sexual assault"/>
    <n v="77607"/>
    <n v="36689"/>
    <n v="118524"/>
    <n v="20877"/>
    <n v="0"/>
    <n v="16.899999999999999"/>
    <n v="10.61"/>
    <n v="25.82"/>
    <n v="3.85"/>
    <n v="0"/>
  </r>
  <r>
    <x v="2"/>
    <x v="0"/>
    <s v="Not treated"/>
    <s v="Rape/sexual assault"/>
    <n v="39110"/>
    <n v="13149"/>
    <n v="65070"/>
    <n v="13246"/>
    <n v="0"/>
    <n v="5.3"/>
    <n v="2.84"/>
    <n v="9.75"/>
    <n v="1.68"/>
    <n v="0"/>
  </r>
  <r>
    <x v="3"/>
    <x v="0"/>
    <s v="Not treated"/>
    <s v="Rape/sexual assault"/>
    <n v="22117"/>
    <n v="3311"/>
    <n v="40923"/>
    <n v="9595"/>
    <n v="1"/>
    <n v="5.6"/>
    <n v="2.48"/>
    <n v="12.23"/>
    <n v="2.2999999999999998"/>
    <n v="1"/>
  </r>
  <r>
    <x v="4"/>
    <x v="0"/>
    <s v="Not treated"/>
    <s v="Rape/sexual assault"/>
    <n v="34547"/>
    <n v="10676"/>
    <n v="58419"/>
    <n v="12179"/>
    <n v="1"/>
    <n v="11.6"/>
    <n v="6.1"/>
    <n v="20.88"/>
    <n v="3.66"/>
    <n v="1"/>
  </r>
  <r>
    <x v="5"/>
    <x v="0"/>
    <s v="Not treated"/>
    <s v="Rape/sexual assault"/>
    <n v="18247"/>
    <n v="0"/>
    <n v="37804"/>
    <n v="9979"/>
    <n v="1"/>
    <n v="4.2"/>
    <n v="1.5"/>
    <n v="11.35"/>
    <n v="2.2000000000000002"/>
    <n v="1"/>
  </r>
  <r>
    <x v="6"/>
    <x v="0"/>
    <s v="Not treated"/>
    <s v="Rape/sexual assault"/>
    <n v="22595"/>
    <n v="1599"/>
    <n v="43591"/>
    <n v="10712"/>
    <n v="1"/>
    <n v="7.9"/>
    <n v="3.29"/>
    <n v="17.96"/>
    <n v="3.47"/>
    <n v="1"/>
  </r>
  <r>
    <x v="7"/>
    <x v="0"/>
    <s v="Not treated"/>
    <s v="Rape/sexual assault"/>
    <n v="52412"/>
    <n v="17557"/>
    <n v="87266"/>
    <n v="17783"/>
    <n v="1"/>
    <n v="17.5"/>
    <n v="9.8800000000000008"/>
    <n v="29"/>
    <n v="4.84"/>
    <n v="1"/>
  </r>
  <r>
    <x v="8"/>
    <x v="0"/>
    <s v="Not treated"/>
    <s v="Rape/sexual assault"/>
    <n v="12448"/>
    <n v="0"/>
    <n v="27657"/>
    <n v="7760"/>
    <n v="1"/>
    <n v="3.6"/>
    <n v="1.08"/>
    <n v="11.25"/>
    <n v="2.16"/>
    <n v="1"/>
  </r>
  <r>
    <x v="9"/>
    <x v="0"/>
    <s v="Not treated"/>
    <s v="Rape/sexual assault"/>
    <n v="15707"/>
    <n v="338"/>
    <n v="31076"/>
    <n v="7842"/>
    <n v="1"/>
    <n v="6.4"/>
    <n v="2.54"/>
    <n v="15.35"/>
    <n v="2.98"/>
    <n v="1"/>
  </r>
  <r>
    <x v="10"/>
    <x v="0"/>
    <s v="Not treated"/>
    <s v="Rape/sexual assault"/>
    <n v="2055"/>
    <n v="0"/>
    <n v="6707"/>
    <n v="2374"/>
    <n v="1"/>
    <n v="0.8"/>
    <n v="0.08"/>
    <n v="6.8"/>
    <n v="0.87"/>
    <n v="1"/>
  </r>
  <r>
    <x v="11"/>
    <x v="0"/>
    <s v="Not treated"/>
    <s v="Rape/sexual assault"/>
    <n v="2186"/>
    <n v="0"/>
    <n v="8203"/>
    <n v="3070"/>
    <n v="1"/>
    <n v="0.7"/>
    <n v="0.05"/>
    <n v="10.07"/>
    <n v="0.99"/>
    <n v="1"/>
  </r>
  <r>
    <x v="12"/>
    <x v="0"/>
    <s v="Not treated"/>
    <s v="Rape/sexual assault"/>
    <n v="48098"/>
    <n v="10653"/>
    <n v="85543"/>
    <n v="19105"/>
    <n v="1"/>
    <n v="13.8"/>
    <n v="6.68"/>
    <n v="26.21"/>
    <n v="4.8499999999999996"/>
    <n v="1"/>
  </r>
  <r>
    <x v="13"/>
    <x v="0"/>
    <s v="Not treated"/>
    <s v="Rape/sexual assault"/>
    <n v="15369"/>
    <n v="3911"/>
    <n v="26826"/>
    <n v="5846"/>
    <n v="1"/>
    <n v="6.2"/>
    <n v="3.17"/>
    <n v="11.74"/>
    <n v="2.08"/>
    <n v="1"/>
  </r>
  <r>
    <x v="14"/>
    <x v="0"/>
    <s v="Not treated"/>
    <s v="Rape/sexual assault"/>
    <n v="57589"/>
    <n v="22002"/>
    <n v="93176"/>
    <n v="18157"/>
    <n v="1"/>
    <n v="12.4"/>
    <n v="7.07"/>
    <n v="20.92"/>
    <n v="3.46"/>
    <n v="1"/>
  </r>
  <r>
    <x v="15"/>
    <x v="0"/>
    <s v="Not treated"/>
    <s v="Rape/sexual assault"/>
    <n v="8255"/>
    <n v="0"/>
    <n v="19893"/>
    <n v="5938"/>
    <n v="1"/>
    <n v="4"/>
    <n v="1"/>
    <n v="14.49"/>
    <n v="2.74"/>
    <n v="1"/>
  </r>
  <r>
    <x v="16"/>
    <x v="0"/>
    <s v="Not treated"/>
    <s v="Rape/sexual assault"/>
    <n v="22618"/>
    <n v="3082"/>
    <n v="42154"/>
    <n v="9967"/>
    <n v="1"/>
    <n v="8.8000000000000007"/>
    <n v="3.89"/>
    <n v="18.88"/>
    <n v="3.6"/>
    <n v="1"/>
  </r>
  <r>
    <x v="17"/>
    <x v="0"/>
    <s v="Not treated"/>
    <s v="Rape/sexual assault"/>
    <n v="32185"/>
    <n v="7904"/>
    <n v="56465"/>
    <n v="12388"/>
    <n v="1"/>
    <n v="9.9"/>
    <n v="4.92"/>
    <n v="18.89"/>
    <n v="3.42"/>
    <n v="1"/>
  </r>
  <r>
    <x v="18"/>
    <x v="0"/>
    <s v="Not treated"/>
    <s v="Rape/sexual assault"/>
    <n v="21479"/>
    <n v="3209"/>
    <n v="39749"/>
    <n v="9322"/>
    <n v="1"/>
    <n v="6.1"/>
    <n v="2.77"/>
    <n v="13.06"/>
    <n v="2.44"/>
    <n v="1"/>
  </r>
  <r>
    <x v="19"/>
    <x v="0"/>
    <s v="Not treated"/>
    <s v="Rape/sexual assault"/>
    <n v="26627"/>
    <n v="5588"/>
    <n v="47666"/>
    <n v="10734"/>
    <n v="1"/>
    <n v="5.6"/>
    <n v="2.63"/>
    <n v="11.5"/>
    <n v="2.12"/>
    <n v="1"/>
  </r>
  <r>
    <x v="20"/>
    <x v="0"/>
    <s v="Not treated"/>
    <s v="Rape/sexual assault"/>
    <n v="31820"/>
    <n v="8675"/>
    <n v="54965"/>
    <n v="11809"/>
    <n v="1"/>
    <n v="8.6999999999999993"/>
    <n v="4.43"/>
    <n v="16.3"/>
    <n v="2.9"/>
    <n v="1"/>
  </r>
  <r>
    <x v="21"/>
    <x v="0"/>
    <s v="Not treated"/>
    <s v="Rape/sexual assault"/>
    <n v="56366"/>
    <n v="21410"/>
    <n v="91322"/>
    <n v="17835"/>
    <n v="1"/>
    <n v="9.5"/>
    <n v="5.39"/>
    <n v="16.309999999999999"/>
    <n v="2.71"/>
    <n v="1"/>
  </r>
  <r>
    <x v="22"/>
    <x v="0"/>
    <s v="Not treated"/>
    <s v="Rape/sexual assault"/>
    <n v="38948"/>
    <n v="14903"/>
    <n v="62992"/>
    <n v="12268"/>
    <n v="0"/>
    <n v="10"/>
    <n v="5.69"/>
    <n v="16.850000000000001"/>
    <n v="2.77"/>
    <n v="0"/>
  </r>
  <r>
    <x v="23"/>
    <x v="0"/>
    <s v="Not treated"/>
    <s v="Rape/sexual assault"/>
    <n v="39244"/>
    <n v="10844"/>
    <n v="67643"/>
    <n v="14490"/>
    <n v="0"/>
    <n v="7.1"/>
    <n v="3.59"/>
    <n v="13.53"/>
    <n v="2.41"/>
    <n v="0"/>
  </r>
  <r>
    <x v="24"/>
    <x v="0"/>
    <s v="Not treated"/>
    <s v="Rape/sexual assault"/>
    <n v="25341"/>
    <n v="6385"/>
    <n v="44298"/>
    <n v="9672"/>
    <n v="1"/>
    <n v="5.8"/>
    <n v="2.85"/>
    <n v="11.43"/>
    <n v="2.06"/>
    <n v="1"/>
  </r>
  <r>
    <x v="25"/>
    <x v="0"/>
    <s v="Not treated"/>
    <s v="Rape/sexual assault"/>
    <n v="28696"/>
    <n v="9276"/>
    <n v="48115"/>
    <n v="9908"/>
    <n v="1"/>
    <n v="5.0999999999999996"/>
    <n v="2.67"/>
    <n v="9.5"/>
    <n v="1.65"/>
    <n v="1"/>
  </r>
  <r>
    <x v="26"/>
    <x v="0"/>
    <s v="Not treated"/>
    <s v="Rape/sexual assault"/>
    <n v="131071"/>
    <n v="79356"/>
    <n v="182787"/>
    <n v="26386"/>
    <n v="0"/>
    <n v="19.399999999999999"/>
    <n v="13.81"/>
    <n v="26.65"/>
    <n v="3.27"/>
    <n v="0"/>
  </r>
  <r>
    <x v="27"/>
    <x v="0"/>
    <s v="Not treated"/>
    <s v="Rape/sexual assault"/>
    <n v="45929"/>
    <n v="13344"/>
    <n v="78514"/>
    <n v="16625"/>
    <n v="1"/>
    <n v="5.0999999999999996"/>
    <n v="2.59"/>
    <n v="9.85"/>
    <n v="1.75"/>
    <n v="1"/>
  </r>
  <r>
    <x v="0"/>
    <x v="1"/>
    <s v="Not treated"/>
    <s v="Rape/sexual assault"/>
    <n v="128399"/>
    <n v="72732"/>
    <n v="184066"/>
    <n v="28402"/>
    <n v="0"/>
    <n v="40.1"/>
    <n v="29.11"/>
    <n v="52.25"/>
    <n v="6.01"/>
    <n v="0"/>
  </r>
  <r>
    <x v="1"/>
    <x v="1"/>
    <s v="Not treated"/>
    <s v="Rape/sexual assault"/>
    <n v="150550"/>
    <n v="88489"/>
    <n v="212611"/>
    <n v="31664"/>
    <n v="0"/>
    <n v="32.799999999999997"/>
    <n v="23.71"/>
    <n v="43.35"/>
    <n v="5.0599999999999996"/>
    <n v="0"/>
  </r>
  <r>
    <x v="2"/>
    <x v="1"/>
    <s v="Not treated"/>
    <s v="Rape/sexual assault"/>
    <n v="192675"/>
    <n v="120487"/>
    <n v="264863"/>
    <n v="36831"/>
    <n v="0"/>
    <n v="26.2"/>
    <n v="19.45"/>
    <n v="34.35"/>
    <n v="3.82"/>
    <n v="0"/>
  </r>
  <r>
    <x v="3"/>
    <x v="1"/>
    <s v="Not treated"/>
    <s v="Rape/sexual assault"/>
    <n v="65224"/>
    <n v="29758"/>
    <n v="100690"/>
    <n v="18095"/>
    <n v="0"/>
    <n v="16.600000000000001"/>
    <n v="10.18"/>
    <n v="25.78"/>
    <n v="3.95"/>
    <n v="0"/>
  </r>
  <r>
    <x v="4"/>
    <x v="1"/>
    <s v="Not treated"/>
    <s v="Rape/sexual assault"/>
    <n v="139136"/>
    <n v="83199"/>
    <n v="195073"/>
    <n v="28540"/>
    <n v="0"/>
    <n v="46.6"/>
    <n v="34.89"/>
    <n v="58.75"/>
    <n v="6.21"/>
    <n v="0"/>
  </r>
  <r>
    <x v="5"/>
    <x v="1"/>
    <s v="Not treated"/>
    <s v="Rape/sexual assault"/>
    <n v="62035"/>
    <n v="21393"/>
    <n v="102678"/>
    <n v="20736"/>
    <n v="0"/>
    <n v="14.4"/>
    <n v="7.96"/>
    <n v="24.56"/>
    <n v="4.16"/>
    <n v="0"/>
  </r>
  <r>
    <x v="6"/>
    <x v="1"/>
    <s v="Not treated"/>
    <s v="Rape/sexual assault"/>
    <n v="58058"/>
    <n v="20950"/>
    <n v="95166"/>
    <n v="18933"/>
    <n v="1"/>
    <n v="20.399999999999999"/>
    <n v="11.68"/>
    <n v="33.24"/>
    <n v="5.5"/>
    <n v="1"/>
  </r>
  <r>
    <x v="7"/>
    <x v="1"/>
    <s v="Not treated"/>
    <s v="Rape/sexual assault"/>
    <n v="62078"/>
    <n v="23048"/>
    <n v="101109"/>
    <n v="19914"/>
    <n v="0"/>
    <n v="20.7"/>
    <n v="12.22"/>
    <n v="32.82"/>
    <n v="5.25"/>
    <n v="0"/>
  </r>
  <r>
    <x v="8"/>
    <x v="1"/>
    <s v="Not treated"/>
    <s v="Rape/sexual assault"/>
    <n v="65323"/>
    <n v="26399"/>
    <n v="104247"/>
    <n v="19860"/>
    <n v="0"/>
    <n v="18.8"/>
    <n v="11.04"/>
    <n v="30.27"/>
    <n v="4.88"/>
    <n v="0"/>
  </r>
  <r>
    <x v="9"/>
    <x v="1"/>
    <s v="Not treated"/>
    <s v="Rape/sexual assault"/>
    <n v="86475"/>
    <n v="41694"/>
    <n v="131256"/>
    <n v="22848"/>
    <n v="0"/>
    <n v="35.4"/>
    <n v="23.71"/>
    <n v="49.18"/>
    <n v="6.63"/>
    <n v="0"/>
  </r>
  <r>
    <x v="10"/>
    <x v="1"/>
    <s v="Not treated"/>
    <s v="Rape/sexual assault"/>
    <n v="44903"/>
    <n v="13900"/>
    <n v="75906"/>
    <n v="15818"/>
    <n v="0"/>
    <n v="16.7"/>
    <n v="9.1999999999999993"/>
    <n v="28.47"/>
    <n v="4.8600000000000003"/>
    <n v="0"/>
  </r>
  <r>
    <x v="11"/>
    <x v="1"/>
    <s v="Not treated"/>
    <s v="Rape/sexual assault"/>
    <n v="78158"/>
    <n v="28720"/>
    <n v="127597"/>
    <n v="25224"/>
    <n v="1"/>
    <n v="25.6"/>
    <n v="15.05"/>
    <n v="40"/>
    <n v="6.43"/>
    <n v="1"/>
  </r>
  <r>
    <x v="12"/>
    <x v="1"/>
    <s v="Not treated"/>
    <s v="Rape/sexual assault"/>
    <n v="128613"/>
    <n v="61272"/>
    <n v="195954"/>
    <n v="34358"/>
    <n v="0"/>
    <n v="36.799999999999997"/>
    <n v="24.16"/>
    <n v="51.51"/>
    <n v="7.14"/>
    <n v="0"/>
  </r>
  <r>
    <x v="13"/>
    <x v="1"/>
    <s v="Not treated"/>
    <s v="Rape/sexual assault"/>
    <n v="64770"/>
    <n v="32249"/>
    <n v="97292"/>
    <n v="16593"/>
    <n v="0"/>
    <n v="26.1"/>
    <n v="17.829999999999998"/>
    <n v="36.47"/>
    <n v="4.79"/>
    <n v="0"/>
  </r>
  <r>
    <x v="14"/>
    <x v="1"/>
    <s v="Not treated"/>
    <s v="Rape/sexual assault"/>
    <n v="128042"/>
    <n v="69679"/>
    <n v="186405"/>
    <n v="29778"/>
    <n v="0"/>
    <n v="27.6"/>
    <n v="19"/>
    <n v="38.299999999999997"/>
    <n v="4.96"/>
    <n v="0"/>
  </r>
  <r>
    <x v="15"/>
    <x v="1"/>
    <s v="Not treated"/>
    <s v="Rape/sexual assault"/>
    <n v="62535"/>
    <n v="24282"/>
    <n v="100787"/>
    <n v="19517"/>
    <n v="0"/>
    <n v="30.1"/>
    <n v="18.059999999999999"/>
    <n v="45.69"/>
    <n v="7.19"/>
    <n v="0"/>
  </r>
  <r>
    <x v="16"/>
    <x v="1"/>
    <s v="Not treated"/>
    <s v="Rape/sexual assault"/>
    <n v="22575"/>
    <n v="3060"/>
    <n v="42089"/>
    <n v="9956"/>
    <n v="1"/>
    <n v="8.8000000000000007"/>
    <n v="3.88"/>
    <n v="18.850000000000001"/>
    <n v="3.59"/>
    <n v="1"/>
  </r>
  <r>
    <x v="17"/>
    <x v="1"/>
    <s v="Not treated"/>
    <s v="Rape/sexual assault"/>
    <n v="62564"/>
    <n v="25842"/>
    <n v="99286"/>
    <n v="18736"/>
    <n v="0"/>
    <n v="19.2"/>
    <n v="11.56"/>
    <n v="30.25"/>
    <n v="4.75"/>
    <n v="0"/>
  </r>
  <r>
    <x v="18"/>
    <x v="1"/>
    <s v="Not treated"/>
    <s v="Rape/sexual assault"/>
    <n v="48557"/>
    <n v="17570"/>
    <n v="79544"/>
    <n v="15810"/>
    <n v="0"/>
    <n v="13.9"/>
    <n v="7.93"/>
    <n v="23.18"/>
    <n v="3.83"/>
    <n v="0"/>
  </r>
  <r>
    <x v="19"/>
    <x v="1"/>
    <s v="Not treated"/>
    <s v="Rape/sexual assault"/>
    <n v="150136"/>
    <n v="89368"/>
    <n v="210904"/>
    <n v="31005"/>
    <n v="0"/>
    <n v="31.5"/>
    <n v="22.87"/>
    <n v="41.64"/>
    <n v="4.84"/>
    <n v="0"/>
  </r>
  <r>
    <x v="20"/>
    <x v="1"/>
    <s v="Not treated"/>
    <s v="Rape/sexual assault"/>
    <n v="104702"/>
    <n v="54900"/>
    <n v="154504"/>
    <n v="25410"/>
    <n v="0"/>
    <n v="28.5"/>
    <n v="19.54"/>
    <n v="39.659999999999997"/>
    <n v="5.18"/>
    <n v="0"/>
  </r>
  <r>
    <x v="21"/>
    <x v="1"/>
    <s v="Not treated"/>
    <s v="Rape/sexual assault"/>
    <n v="161650"/>
    <n v="93395"/>
    <n v="229904"/>
    <n v="34824"/>
    <n v="0"/>
    <n v="27.3"/>
    <n v="19.45"/>
    <n v="36.94"/>
    <n v="4.49"/>
    <n v="0"/>
  </r>
  <r>
    <x v="22"/>
    <x v="1"/>
    <s v="Not treated"/>
    <s v="Rape/sexual assault"/>
    <n v="108336"/>
    <n v="61174"/>
    <n v="155498"/>
    <n v="24063"/>
    <n v="0"/>
    <n v="27.7"/>
    <n v="19.649999999999999"/>
    <n v="37.51"/>
    <n v="4.59"/>
    <n v="0"/>
  </r>
  <r>
    <x v="23"/>
    <x v="1"/>
    <s v="Not treated"/>
    <s v="Rape/sexual assault"/>
    <n v="196692"/>
    <n v="118628"/>
    <n v="274755"/>
    <n v="39829"/>
    <n v="0"/>
    <n v="35.5"/>
    <n v="26.25"/>
    <n v="46.05"/>
    <n v="5.1100000000000003"/>
    <n v="0"/>
  </r>
  <r>
    <x v="24"/>
    <x v="1"/>
    <s v="Not treated"/>
    <s v="Rape/sexual assault"/>
    <n v="78039"/>
    <n v="39957"/>
    <n v="116120"/>
    <n v="19430"/>
    <n v="0"/>
    <n v="17.8"/>
    <n v="11.7"/>
    <n v="26.26"/>
    <n v="3.7"/>
    <n v="0"/>
  </r>
  <r>
    <x v="25"/>
    <x v="1"/>
    <s v="Not treated"/>
    <s v="Rape/sexual assault"/>
    <n v="160925"/>
    <n v="104250"/>
    <n v="217599"/>
    <n v="28916"/>
    <n v="0"/>
    <n v="28.6"/>
    <n v="21.59"/>
    <n v="36.75"/>
    <n v="3.89"/>
    <n v="0"/>
  </r>
  <r>
    <x v="26"/>
    <x v="1"/>
    <s v="Not treated"/>
    <s v="Rape/sexual assault"/>
    <n v="198465"/>
    <n v="131609"/>
    <n v="265320"/>
    <n v="34111"/>
    <n v="0"/>
    <n v="29.4"/>
    <n v="22.45"/>
    <n v="37.54"/>
    <n v="3.87"/>
    <n v="0"/>
  </r>
  <r>
    <x v="27"/>
    <x v="1"/>
    <s v="Not treated"/>
    <s v="Rape/sexual assault"/>
    <n v="236658"/>
    <n v="148332"/>
    <n v="324984"/>
    <n v="45065"/>
    <n v="0"/>
    <n v="26.3"/>
    <n v="19.399999999999999"/>
    <n v="34.71"/>
    <n v="3.92"/>
    <n v="0"/>
  </r>
  <r>
    <x v="0"/>
    <x v="2"/>
    <s v="Not treated"/>
    <s v="Rape/sexual assault"/>
    <n v="1680"/>
    <n v="0"/>
    <n v="5929"/>
    <n v="2168"/>
    <n v="1"/>
    <n v="0.5"/>
    <n v="0.04"/>
    <n v="6.17"/>
    <n v="0.67"/>
    <n v="1"/>
  </r>
  <r>
    <x v="1"/>
    <x v="2"/>
    <s v="Not treated"/>
    <s v="Rape/sexual assault"/>
    <n v="0"/>
    <m/>
    <m/>
    <m/>
    <n v="2"/>
    <n v="0"/>
    <m/>
    <m/>
    <m/>
    <n v="2"/>
  </r>
  <r>
    <x v="2"/>
    <x v="2"/>
    <s v="Not treated"/>
    <s v="Rape/sexual assault"/>
    <n v="0"/>
    <m/>
    <m/>
    <m/>
    <n v="2"/>
    <n v="0"/>
    <m/>
    <m/>
    <m/>
    <n v="2"/>
  </r>
  <r>
    <x v="3"/>
    <x v="2"/>
    <s v="Not treated"/>
    <s v="Rape/sexual assault"/>
    <n v="0"/>
    <m/>
    <m/>
    <m/>
    <n v="2"/>
    <n v="0"/>
    <m/>
    <m/>
    <m/>
    <n v="2"/>
  </r>
  <r>
    <x v="4"/>
    <x v="2"/>
    <s v="Not treated"/>
    <s v="Rape/sexual assault"/>
    <n v="0"/>
    <m/>
    <m/>
    <m/>
    <n v="2"/>
    <n v="0"/>
    <m/>
    <m/>
    <m/>
    <n v="2"/>
  </r>
  <r>
    <x v="5"/>
    <x v="2"/>
    <s v="Not treated"/>
    <s v="Rape/sexual assault"/>
    <n v="0"/>
    <m/>
    <m/>
    <m/>
    <n v="2"/>
    <n v="0"/>
    <m/>
    <m/>
    <m/>
    <n v="2"/>
  </r>
  <r>
    <x v="6"/>
    <x v="2"/>
    <s v="Not treated"/>
    <s v="Rape/sexual assault"/>
    <n v="0"/>
    <m/>
    <m/>
    <m/>
    <n v="2"/>
    <n v="0"/>
    <m/>
    <m/>
    <m/>
    <n v="2"/>
  </r>
  <r>
    <x v="7"/>
    <x v="2"/>
    <s v="Not treated"/>
    <s v="Rape/sexual assault"/>
    <n v="0"/>
    <m/>
    <m/>
    <m/>
    <n v="2"/>
    <n v="0"/>
    <m/>
    <m/>
    <m/>
    <n v="2"/>
  </r>
  <r>
    <x v="8"/>
    <x v="2"/>
    <s v="Not treated"/>
    <s v="Rape/sexual assault"/>
    <n v="0"/>
    <m/>
    <m/>
    <m/>
    <n v="2"/>
    <n v="0"/>
    <m/>
    <m/>
    <m/>
    <n v="2"/>
  </r>
  <r>
    <x v="9"/>
    <x v="2"/>
    <s v="Not treated"/>
    <s v="Rape/sexual assault"/>
    <n v="0"/>
    <m/>
    <m/>
    <m/>
    <n v="2"/>
    <n v="0"/>
    <m/>
    <m/>
    <m/>
    <n v="2"/>
  </r>
  <r>
    <x v="10"/>
    <x v="2"/>
    <s v="Not treated"/>
    <s v="Rape/sexual assault"/>
    <n v="0"/>
    <m/>
    <m/>
    <m/>
    <n v="2"/>
    <n v="0"/>
    <m/>
    <m/>
    <m/>
    <n v="2"/>
  </r>
  <r>
    <x v="11"/>
    <x v="2"/>
    <s v="Not treated"/>
    <s v="Rape/sexual assault"/>
    <n v="0"/>
    <m/>
    <m/>
    <m/>
    <n v="2"/>
    <n v="0"/>
    <m/>
    <m/>
    <m/>
    <n v="2"/>
  </r>
  <r>
    <x v="12"/>
    <x v="2"/>
    <s v="Not treated"/>
    <s v="Rape/sexual assault"/>
    <n v="0"/>
    <m/>
    <m/>
    <m/>
    <n v="2"/>
    <n v="0"/>
    <m/>
    <m/>
    <m/>
    <n v="2"/>
  </r>
  <r>
    <x v="13"/>
    <x v="2"/>
    <s v="Not treated"/>
    <s v="Rape/sexual assault"/>
    <n v="0"/>
    <m/>
    <m/>
    <m/>
    <n v="2"/>
    <n v="0"/>
    <m/>
    <m/>
    <m/>
    <n v="2"/>
  </r>
  <r>
    <x v="14"/>
    <x v="2"/>
    <s v="Not treated"/>
    <s v="Rape/sexual assault"/>
    <n v="0"/>
    <m/>
    <m/>
    <m/>
    <n v="2"/>
    <n v="0"/>
    <m/>
    <m/>
    <m/>
    <n v="2"/>
  </r>
  <r>
    <x v="15"/>
    <x v="2"/>
    <s v="Not treated"/>
    <s v="Rape/sexual assault"/>
    <n v="0"/>
    <m/>
    <m/>
    <m/>
    <n v="2"/>
    <n v="0"/>
    <m/>
    <m/>
    <m/>
    <n v="2"/>
  </r>
  <r>
    <x v="16"/>
    <x v="2"/>
    <s v="Not treated"/>
    <s v="Rape/sexual assault"/>
    <n v="0"/>
    <m/>
    <m/>
    <m/>
    <n v="2"/>
    <n v="0"/>
    <m/>
    <m/>
    <m/>
    <n v="2"/>
  </r>
  <r>
    <x v="17"/>
    <x v="2"/>
    <s v="Not treated"/>
    <s v="Rape/sexual assault"/>
    <n v="0"/>
    <m/>
    <m/>
    <m/>
    <n v="2"/>
    <n v="0"/>
    <m/>
    <m/>
    <m/>
    <n v="2"/>
  </r>
  <r>
    <x v="18"/>
    <x v="2"/>
    <s v="Not treated"/>
    <s v="Rape/sexual assault"/>
    <n v="0"/>
    <m/>
    <m/>
    <m/>
    <n v="2"/>
    <n v="0"/>
    <m/>
    <m/>
    <m/>
    <n v="2"/>
  </r>
  <r>
    <x v="19"/>
    <x v="2"/>
    <s v="Not treated"/>
    <s v="Rape/sexual assault"/>
    <n v="2605"/>
    <n v="0"/>
    <n v="8319"/>
    <n v="2916"/>
    <n v="1"/>
    <n v="0.5"/>
    <n v="0.06"/>
    <n v="4.68"/>
    <n v="0.61"/>
    <n v="1"/>
  </r>
  <r>
    <x v="20"/>
    <x v="2"/>
    <s v="Not treated"/>
    <s v="Rape/sexual assault"/>
    <n v="0"/>
    <m/>
    <m/>
    <m/>
    <n v="2"/>
    <n v="0"/>
    <m/>
    <m/>
    <m/>
    <n v="2"/>
  </r>
  <r>
    <x v="21"/>
    <x v="2"/>
    <s v="Not treated"/>
    <s v="Rape/sexual assault"/>
    <n v="0"/>
    <m/>
    <m/>
    <m/>
    <n v="2"/>
    <n v="0"/>
    <m/>
    <m/>
    <m/>
    <n v="2"/>
  </r>
  <r>
    <x v="22"/>
    <x v="2"/>
    <s v="Not treated"/>
    <s v="Rape/sexual assault"/>
    <n v="0"/>
    <m/>
    <m/>
    <m/>
    <n v="2"/>
    <n v="0"/>
    <m/>
    <m/>
    <m/>
    <n v="2"/>
  </r>
  <r>
    <x v="23"/>
    <x v="2"/>
    <s v="Not treated"/>
    <s v="Rape/sexual assault"/>
    <n v="0"/>
    <m/>
    <m/>
    <m/>
    <n v="2"/>
    <n v="0"/>
    <m/>
    <m/>
    <m/>
    <n v="2"/>
  </r>
  <r>
    <x v="24"/>
    <x v="2"/>
    <s v="Not treated"/>
    <s v="Rape/sexual assault"/>
    <n v="0"/>
    <m/>
    <m/>
    <m/>
    <n v="2"/>
    <n v="0"/>
    <m/>
    <m/>
    <m/>
    <n v="2"/>
  </r>
  <r>
    <x v="25"/>
    <x v="2"/>
    <s v="Not treated"/>
    <s v="Rape/sexual assault"/>
    <n v="0"/>
    <m/>
    <m/>
    <m/>
    <n v="2"/>
    <n v="0"/>
    <m/>
    <m/>
    <m/>
    <n v="2"/>
  </r>
  <r>
    <x v="26"/>
    <x v="2"/>
    <s v="Not treated"/>
    <s v="Rape/sexual assault"/>
    <n v="0"/>
    <m/>
    <m/>
    <m/>
    <n v="2"/>
    <n v="0"/>
    <m/>
    <m/>
    <m/>
    <n v="2"/>
  </r>
  <r>
    <x v="27"/>
    <x v="2"/>
    <s v="Not treated"/>
    <s v="Rape/sexual assault"/>
    <n v="0"/>
    <m/>
    <m/>
    <m/>
    <n v="2"/>
    <n v="0"/>
    <m/>
    <m/>
    <m/>
    <n v="2"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Not treated"/>
    <s v="Rape/sexual assault"/>
    <n v="136509"/>
    <n v="78566"/>
    <n v="194452"/>
    <n v="29563"/>
    <n v="0"/>
    <n v="42.7"/>
    <n v="31.36"/>
    <n v="54.8"/>
    <n v="6.09"/>
    <n v="0"/>
  </r>
  <r>
    <x v="1"/>
    <x v="0"/>
    <s v="Not treated"/>
    <s v="Rape/sexual assault"/>
    <n v="211019"/>
    <n v="133922"/>
    <n v="288116"/>
    <n v="39336"/>
    <n v="0"/>
    <n v="45.9"/>
    <n v="35.49"/>
    <n v="56.76"/>
    <n v="5.51"/>
    <n v="0"/>
  </r>
  <r>
    <x v="2"/>
    <x v="0"/>
    <s v="Not treated"/>
    <s v="Rape/sexual assault"/>
    <n v="192918"/>
    <n v="120669"/>
    <n v="265166"/>
    <n v="36862"/>
    <n v="0"/>
    <n v="26.3"/>
    <n v="19.48"/>
    <n v="34.39"/>
    <n v="3.82"/>
    <n v="0"/>
  </r>
  <r>
    <x v="3"/>
    <x v="0"/>
    <s v="Not treated"/>
    <s v="Rape/sexual assault"/>
    <n v="78354"/>
    <n v="38732"/>
    <n v="117976"/>
    <n v="20216"/>
    <n v="0"/>
    <n v="19.899999999999999"/>
    <n v="12.78"/>
    <n v="29.61"/>
    <n v="4.29"/>
    <n v="0"/>
  </r>
  <r>
    <x v="4"/>
    <x v="0"/>
    <s v="Not treated"/>
    <s v="Rape/sexual assault"/>
    <n v="149468"/>
    <n v="90940"/>
    <n v="207997"/>
    <n v="29862"/>
    <n v="0"/>
    <n v="50.1"/>
    <n v="38.07"/>
    <n v="62.09"/>
    <n v="6.25"/>
    <n v="0"/>
  </r>
  <r>
    <x v="5"/>
    <x v="0"/>
    <s v="Not treated"/>
    <s v="Rape/sexual assault"/>
    <n v="71205"/>
    <n v="26952"/>
    <n v="115459"/>
    <n v="22579"/>
    <n v="0"/>
    <n v="16.5"/>
    <n v="9.49"/>
    <n v="27.1"/>
    <n v="4.45"/>
    <n v="0"/>
  </r>
  <r>
    <x v="6"/>
    <x v="0"/>
    <s v="Not treated"/>
    <s v="Rape/sexual assault"/>
    <n v="82523"/>
    <n v="36337"/>
    <n v="128710"/>
    <n v="23565"/>
    <n v="0"/>
    <n v="29"/>
    <n v="18.28"/>
    <n v="42.77"/>
    <n v="6.34"/>
    <n v="0"/>
  </r>
  <r>
    <x v="7"/>
    <x v="0"/>
    <s v="Not treated"/>
    <s v="Rape/sexual assault"/>
    <n v="103993"/>
    <n v="48656"/>
    <n v="159330"/>
    <n v="28234"/>
    <n v="0"/>
    <n v="34.6"/>
    <n v="23.17"/>
    <n v="48.23"/>
    <n v="6.51"/>
    <n v="0"/>
  </r>
  <r>
    <x v="8"/>
    <x v="0"/>
    <s v="Not treated"/>
    <s v="Rape/sexual assault"/>
    <n v="68568"/>
    <n v="28518"/>
    <n v="108617"/>
    <n v="20434"/>
    <n v="0"/>
    <n v="19.8"/>
    <n v="11.74"/>
    <n v="31.34"/>
    <n v="4.99"/>
    <n v="0"/>
  </r>
  <r>
    <x v="9"/>
    <x v="0"/>
    <s v="Not treated"/>
    <s v="Rape/sexual assault"/>
    <n v="94716"/>
    <n v="47194"/>
    <n v="142239"/>
    <n v="24247"/>
    <n v="0"/>
    <n v="38.799999999999997"/>
    <n v="26.55"/>
    <n v="52.63"/>
    <n v="6.8"/>
    <n v="0"/>
  </r>
  <r>
    <x v="10"/>
    <x v="0"/>
    <s v="Not treated"/>
    <s v="Rape/sexual assault"/>
    <n v="39605"/>
    <n v="11061"/>
    <n v="68149"/>
    <n v="14564"/>
    <n v="0"/>
    <n v="14.7"/>
    <n v="7.83"/>
    <n v="26.05"/>
    <n v="4.5599999999999996"/>
    <n v="0"/>
  </r>
  <r>
    <x v="11"/>
    <x v="0"/>
    <s v="Not treated"/>
    <s v="Rape/sexual assault"/>
    <n v="80344"/>
    <n v="30026"/>
    <n v="130662"/>
    <n v="25673"/>
    <n v="1"/>
    <n v="26.3"/>
    <n v="15.59"/>
    <n v="40.79"/>
    <n v="6.51"/>
    <n v="1"/>
  </r>
  <r>
    <x v="12"/>
    <x v="0"/>
    <s v="Not treated"/>
    <s v="Rape/sexual assault"/>
    <n v="169042"/>
    <n v="89389"/>
    <n v="248695"/>
    <n v="40640"/>
    <n v="0"/>
    <n v="48.3"/>
    <n v="34.17"/>
    <n v="62.79"/>
    <n v="7.51"/>
    <n v="0"/>
  </r>
  <r>
    <x v="13"/>
    <x v="0"/>
    <s v="Not treated"/>
    <s v="Rape/sexual assault"/>
    <n v="76863"/>
    <n v="40008"/>
    <n v="113718"/>
    <n v="18804"/>
    <n v="0"/>
    <n v="31"/>
    <n v="21.82"/>
    <n v="41.87"/>
    <n v="5.17"/>
    <n v="0"/>
  </r>
  <r>
    <x v="14"/>
    <x v="0"/>
    <s v="Not treated"/>
    <s v="Rape/sexual assault"/>
    <n v="152623"/>
    <n v="87399"/>
    <n v="217846"/>
    <n v="33278"/>
    <n v="0"/>
    <n v="32.9"/>
    <n v="23.5"/>
    <n v="43.95"/>
    <n v="5.28"/>
    <n v="0"/>
  </r>
  <r>
    <x v="15"/>
    <x v="0"/>
    <s v="Not treated"/>
    <s v="Rape/sexual assault"/>
    <n v="65162"/>
    <n v="25926"/>
    <n v="104398"/>
    <n v="20019"/>
    <n v="0"/>
    <n v="31.4"/>
    <n v="19.05"/>
    <n v="47.02"/>
    <n v="7.29"/>
    <n v="0"/>
  </r>
  <r>
    <x v="16"/>
    <x v="0"/>
    <s v="Not treated"/>
    <s v="Rape/sexual assault"/>
    <n v="40464"/>
    <n v="13089"/>
    <n v="67840"/>
    <n v="13967"/>
    <n v="0"/>
    <n v="15.8"/>
    <n v="8.5299999999999994"/>
    <n v="27.46"/>
    <n v="4.76"/>
    <n v="0"/>
  </r>
  <r>
    <x v="17"/>
    <x v="0"/>
    <s v="Not treated"/>
    <s v="Rape/sexual assault"/>
    <n v="82531"/>
    <n v="38735"/>
    <n v="126327"/>
    <n v="22345"/>
    <n v="0"/>
    <n v="25.4"/>
    <n v="16.329999999999998"/>
    <n v="37.19"/>
    <n v="5.36"/>
    <n v="0"/>
  </r>
  <r>
    <x v="18"/>
    <x v="0"/>
    <s v="Not treated"/>
    <s v="Rape/sexual assault"/>
    <n v="57190"/>
    <n v="22663"/>
    <n v="91717"/>
    <n v="17616"/>
    <n v="0"/>
    <n v="16.3"/>
    <n v="9.7200000000000006"/>
    <n v="26.19"/>
    <n v="4.16"/>
    <n v="0"/>
  </r>
  <r>
    <x v="19"/>
    <x v="0"/>
    <s v="Not treated"/>
    <s v="Rape/sexual assault"/>
    <n v="124269"/>
    <n v="70378"/>
    <n v="178161"/>
    <n v="27496"/>
    <n v="0"/>
    <n v="26.1"/>
    <n v="18.239999999999998"/>
    <n v="35.81"/>
    <n v="4.51"/>
    <n v="0"/>
  </r>
  <r>
    <x v="20"/>
    <x v="0"/>
    <s v="Not treated"/>
    <s v="Rape/sexual assault"/>
    <n v="116980"/>
    <n v="63391"/>
    <n v="170568"/>
    <n v="27341"/>
    <n v="0"/>
    <n v="31.9"/>
    <n v="22.34"/>
    <n v="43.26"/>
    <n v="5.4"/>
    <n v="0"/>
  </r>
  <r>
    <x v="21"/>
    <x v="0"/>
    <s v="Not treated"/>
    <s v="Rape/sexual assault"/>
    <n v="207140"/>
    <n v="126899"/>
    <n v="287381"/>
    <n v="40940"/>
    <n v="0"/>
    <n v="35"/>
    <n v="26.1"/>
    <n v="45.14"/>
    <n v="4.91"/>
    <n v="0"/>
  </r>
  <r>
    <x v="22"/>
    <x v="0"/>
    <s v="Not treated"/>
    <s v="Rape/sexual assault"/>
    <n v="116418"/>
    <n v="66920"/>
    <n v="165917"/>
    <n v="25255"/>
    <n v="0"/>
    <n v="29.8"/>
    <n v="21.4"/>
    <n v="39.75"/>
    <n v="4.72"/>
    <n v="0"/>
  </r>
  <r>
    <x v="23"/>
    <x v="0"/>
    <s v="Not treated"/>
    <s v="Rape/sexual assault"/>
    <n v="218624"/>
    <n v="135003"/>
    <n v="302246"/>
    <n v="42665"/>
    <n v="0"/>
    <n v="39.5"/>
    <n v="29.77"/>
    <n v="50.13"/>
    <n v="5.26"/>
    <n v="0"/>
  </r>
  <r>
    <x v="24"/>
    <x v="0"/>
    <s v="Not treated"/>
    <s v="Rape/sexual assault"/>
    <n v="93486"/>
    <n v="50746"/>
    <n v="136226"/>
    <n v="21807"/>
    <n v="0"/>
    <n v="21.4"/>
    <n v="14.55"/>
    <n v="30.29"/>
    <n v="4.0199999999999996"/>
    <n v="0"/>
  </r>
  <r>
    <x v="25"/>
    <x v="0"/>
    <s v="Not treated"/>
    <s v="Rape/sexual assault"/>
    <n v="172063"/>
    <n v="112884"/>
    <n v="231241"/>
    <n v="30194"/>
    <n v="0"/>
    <n v="30.5"/>
    <n v="23.33"/>
    <n v="38.86"/>
    <n v="3.99"/>
    <n v="0"/>
  </r>
  <r>
    <x v="26"/>
    <x v="0"/>
    <s v="Not treated"/>
    <s v="Rape/sexual assault"/>
    <n v="293754"/>
    <n v="208171"/>
    <n v="379336"/>
    <n v="43665"/>
    <n v="0"/>
    <n v="43.6"/>
    <n v="35.35"/>
    <n v="52.15"/>
    <n v="4.33"/>
    <n v="0"/>
  </r>
  <r>
    <x v="27"/>
    <x v="0"/>
    <s v="Not treated"/>
    <s v="Rape/sexual assault"/>
    <n v="203243"/>
    <n v="122977"/>
    <n v="283509"/>
    <n v="40953"/>
    <n v="0"/>
    <n v="22.6"/>
    <n v="16.22"/>
    <n v="30.64"/>
    <n v="3.68"/>
    <n v="0"/>
  </r>
  <r>
    <x v="0"/>
    <x v="1"/>
    <s v="Not treated"/>
    <s v="Rape/sexual assault"/>
    <n v="1680"/>
    <n v="0"/>
    <n v="5929"/>
    <n v="2168"/>
    <n v="1"/>
    <n v="0.5"/>
    <n v="0.04"/>
    <n v="6.17"/>
    <n v="0.67"/>
    <n v="1"/>
  </r>
  <r>
    <x v="1"/>
    <x v="1"/>
    <s v="Not treated"/>
    <s v="Rape/sexual assault"/>
    <n v="0"/>
    <m/>
    <m/>
    <m/>
    <n v="2"/>
    <n v="0"/>
    <m/>
    <m/>
    <m/>
    <n v="2"/>
  </r>
  <r>
    <x v="2"/>
    <x v="1"/>
    <s v="Not treated"/>
    <s v="Rape/sexual assault"/>
    <n v="7109"/>
    <n v="0"/>
    <n v="16541"/>
    <n v="4812"/>
    <n v="1"/>
    <n v="1"/>
    <n v="0.26"/>
    <n v="3.52"/>
    <n v="0.64"/>
    <n v="1"/>
  </r>
  <r>
    <x v="3"/>
    <x v="1"/>
    <s v="Not treated"/>
    <s v="Rape/sexual assault"/>
    <n v="0"/>
    <m/>
    <m/>
    <m/>
    <n v="2"/>
    <n v="0"/>
    <m/>
    <m/>
    <m/>
    <n v="2"/>
  </r>
  <r>
    <x v="4"/>
    <x v="1"/>
    <s v="Not treated"/>
    <s v="Rape/sexual assault"/>
    <n v="5660"/>
    <n v="0"/>
    <n v="14200"/>
    <n v="4357"/>
    <n v="1"/>
    <n v="1.9"/>
    <n v="0.43"/>
    <n v="8.02"/>
    <n v="1.43"/>
    <n v="1"/>
  </r>
  <r>
    <x v="5"/>
    <x v="1"/>
    <s v="Not treated"/>
    <s v="Rape/sexual assault"/>
    <n v="0"/>
    <m/>
    <m/>
    <m/>
    <n v="2"/>
    <n v="0"/>
    <m/>
    <m/>
    <m/>
    <n v="2"/>
  </r>
  <r>
    <x v="6"/>
    <x v="1"/>
    <s v="Not treated"/>
    <s v="Rape/sexual assault"/>
    <n v="0"/>
    <m/>
    <m/>
    <m/>
    <n v="2"/>
    <n v="0"/>
    <m/>
    <m/>
    <m/>
    <n v="2"/>
  </r>
  <r>
    <x v="7"/>
    <x v="1"/>
    <s v="Not treated"/>
    <s v="Rape/sexual assault"/>
    <n v="0"/>
    <m/>
    <m/>
    <m/>
    <n v="2"/>
    <n v="0"/>
    <m/>
    <m/>
    <m/>
    <n v="2"/>
  </r>
  <r>
    <x v="8"/>
    <x v="1"/>
    <s v="Not treated"/>
    <s v="Rape/sexual assault"/>
    <n v="0"/>
    <m/>
    <m/>
    <m/>
    <n v="2"/>
    <n v="0"/>
    <m/>
    <m/>
    <m/>
    <n v="2"/>
  </r>
  <r>
    <x v="9"/>
    <x v="1"/>
    <s v="Not treated"/>
    <s v="Rape/sexual assault"/>
    <n v="0"/>
    <m/>
    <m/>
    <m/>
    <n v="2"/>
    <n v="0"/>
    <m/>
    <m/>
    <m/>
    <n v="2"/>
  </r>
  <r>
    <x v="10"/>
    <x v="1"/>
    <s v="Not treated"/>
    <s v="Rape/sexual assault"/>
    <n v="0"/>
    <m/>
    <m/>
    <m/>
    <n v="2"/>
    <n v="0"/>
    <m/>
    <m/>
    <m/>
    <n v="2"/>
  </r>
  <r>
    <x v="11"/>
    <x v="1"/>
    <s v="Not treated"/>
    <s v="Rape/sexual assault"/>
    <n v="0"/>
    <m/>
    <m/>
    <m/>
    <n v="2"/>
    <n v="0"/>
    <m/>
    <m/>
    <m/>
    <n v="2"/>
  </r>
  <r>
    <x v="12"/>
    <x v="1"/>
    <s v="Not treated"/>
    <s v="Rape/sexual assault"/>
    <n v="0"/>
    <m/>
    <m/>
    <m/>
    <n v="2"/>
    <n v="0"/>
    <m/>
    <m/>
    <m/>
    <n v="2"/>
  </r>
  <r>
    <x v="13"/>
    <x v="1"/>
    <s v="Not treated"/>
    <s v="Rape/sexual assault"/>
    <n v="0"/>
    <m/>
    <m/>
    <m/>
    <n v="2"/>
    <n v="0"/>
    <m/>
    <m/>
    <m/>
    <n v="2"/>
  </r>
  <r>
    <x v="14"/>
    <x v="1"/>
    <s v="Not treated"/>
    <s v="Rape/sexual assault"/>
    <n v="12021"/>
    <n v="0"/>
    <n v="26232"/>
    <n v="7251"/>
    <n v="1"/>
    <n v="2.6"/>
    <n v="0.81"/>
    <n v="7.95"/>
    <n v="1.52"/>
    <n v="1"/>
  </r>
  <r>
    <x v="15"/>
    <x v="1"/>
    <s v="Not treated"/>
    <s v="Rape/sexual assault"/>
    <n v="0"/>
    <m/>
    <m/>
    <m/>
    <n v="2"/>
    <n v="0"/>
    <m/>
    <m/>
    <m/>
    <n v="2"/>
  </r>
  <r>
    <x v="16"/>
    <x v="1"/>
    <s v="Not treated"/>
    <s v="Rape/sexual assault"/>
    <n v="0"/>
    <m/>
    <m/>
    <m/>
    <n v="2"/>
    <n v="0"/>
    <m/>
    <m/>
    <m/>
    <n v="2"/>
  </r>
  <r>
    <x v="17"/>
    <x v="1"/>
    <s v="Not treated"/>
    <s v="Rape/sexual assault"/>
    <n v="5856"/>
    <n v="0"/>
    <n v="14765"/>
    <n v="4545"/>
    <n v="1"/>
    <n v="1.8"/>
    <n v="0.4"/>
    <n v="7.68"/>
    <n v="1.36"/>
    <n v="1"/>
  </r>
  <r>
    <x v="18"/>
    <x v="1"/>
    <s v="Not treated"/>
    <s v="Rape/sexual assault"/>
    <n v="3963"/>
    <n v="0"/>
    <n v="10471"/>
    <n v="3321"/>
    <n v="1"/>
    <n v="1.1000000000000001"/>
    <n v="0.23"/>
    <n v="5.5"/>
    <n v="0.93"/>
    <n v="1"/>
  </r>
  <r>
    <x v="19"/>
    <x v="1"/>
    <s v="Not treated"/>
    <s v="Rape/sexual assault"/>
    <n v="3060"/>
    <n v="0"/>
    <n v="9294"/>
    <n v="3180"/>
    <n v="1"/>
    <n v="0.6"/>
    <n v="0.08"/>
    <n v="4.7"/>
    <n v="0.66"/>
    <n v="1"/>
  </r>
  <r>
    <x v="20"/>
    <x v="1"/>
    <s v="Not treated"/>
    <s v="Rape/sexual assault"/>
    <n v="4295"/>
    <n v="0"/>
    <n v="11295"/>
    <n v="3571"/>
    <n v="1"/>
    <n v="1.2"/>
    <n v="0.23"/>
    <n v="5.64"/>
    <n v="0.96"/>
    <n v="1"/>
  </r>
  <r>
    <x v="21"/>
    <x v="1"/>
    <s v="Not treated"/>
    <s v="Rape/sexual assault"/>
    <n v="2577"/>
    <n v="0"/>
    <n v="8446"/>
    <n v="2994"/>
    <n v="1"/>
    <n v="0.4"/>
    <n v="0.05"/>
    <n v="4.07"/>
    <n v="0.5"/>
    <n v="2"/>
  </r>
  <r>
    <x v="22"/>
    <x v="1"/>
    <s v="Not treated"/>
    <s v="Rape/sexual assault"/>
    <n v="17987"/>
    <n v="3249"/>
    <n v="32724"/>
    <n v="7519"/>
    <n v="1"/>
    <n v="4.5999999999999996"/>
    <n v="2.11"/>
    <n v="9.7200000000000006"/>
    <n v="1.8"/>
    <n v="1"/>
  </r>
  <r>
    <x v="23"/>
    <x v="1"/>
    <s v="Not treated"/>
    <s v="Rape/sexual assault"/>
    <n v="2048"/>
    <n v="0"/>
    <n v="7376"/>
    <n v="2718"/>
    <n v="1"/>
    <n v="0.4"/>
    <n v="0.03"/>
    <n v="4.74"/>
    <n v="0.49"/>
    <n v="2"/>
  </r>
  <r>
    <x v="24"/>
    <x v="1"/>
    <s v="Not treated"/>
    <s v="Rape/sexual assault"/>
    <n v="6994"/>
    <n v="0"/>
    <n v="15912"/>
    <n v="4550"/>
    <n v="1"/>
    <n v="1.6"/>
    <n v="0.46"/>
    <n v="5.45"/>
    <n v="1.02"/>
    <n v="1"/>
  </r>
  <r>
    <x v="25"/>
    <x v="1"/>
    <s v="Not treated"/>
    <s v="Rape/sexual assault"/>
    <n v="1595"/>
    <n v="0"/>
    <n v="5432"/>
    <n v="1958"/>
    <n v="1"/>
    <n v="0.3"/>
    <n v="0.03"/>
    <n v="3.04"/>
    <n v="0.35"/>
    <n v="2"/>
  </r>
  <r>
    <x v="26"/>
    <x v="1"/>
    <s v="Not treated"/>
    <s v="Rape/sexual assault"/>
    <n v="4631"/>
    <n v="0"/>
    <n v="12309"/>
    <n v="3917"/>
    <n v="1"/>
    <n v="0.7"/>
    <n v="0.13"/>
    <n v="3.49"/>
    <n v="0.57999999999999996"/>
    <n v="1"/>
  </r>
  <r>
    <x v="27"/>
    <x v="1"/>
    <s v="Not treated"/>
    <s v="Rape/sexual assault"/>
    <n v="44438"/>
    <n v="12476"/>
    <n v="76401"/>
    <n v="16308"/>
    <n v="1"/>
    <n v="4.9000000000000004"/>
    <n v="2.48"/>
    <n v="9.6199999999999992"/>
    <n v="1.72"/>
    <n v="1"/>
  </r>
  <r>
    <x v="0"/>
    <x v="2"/>
    <s v="Not treated"/>
    <s v="Rape/sexual assault"/>
    <n v="1391"/>
    <n v="0"/>
    <n v="5229"/>
    <n v="1958"/>
    <n v="1"/>
    <n v="0.4"/>
    <n v="0.03"/>
    <n v="6.41"/>
    <n v="0.61"/>
    <n v="2"/>
  </r>
  <r>
    <x v="1"/>
    <x v="2"/>
    <s v="Not treated"/>
    <s v="Rape/sexual assault"/>
    <n v="2461"/>
    <n v="0"/>
    <n v="8117"/>
    <n v="2886"/>
    <n v="1"/>
    <n v="0.5"/>
    <n v="0.05"/>
    <n v="5.07"/>
    <n v="0.62"/>
    <n v="1"/>
  </r>
  <r>
    <x v="2"/>
    <x v="2"/>
    <s v="Not treated"/>
    <s v="Rape/sexual assault"/>
    <n v="19519"/>
    <n v="2508"/>
    <n v="36531"/>
    <n v="8680"/>
    <n v="1"/>
    <n v="2.7"/>
    <n v="1.1399999999999999"/>
    <n v="6.06"/>
    <n v="1.1299999999999999"/>
    <n v="1"/>
  </r>
  <r>
    <x v="3"/>
    <x v="2"/>
    <s v="Not treated"/>
    <s v="Rape/sexual assault"/>
    <n v="1114"/>
    <n v="0"/>
    <n v="4828"/>
    <n v="1895"/>
    <n v="1"/>
    <n v="0.3"/>
    <n v="0.01"/>
    <n v="7.35"/>
    <n v="0.48"/>
    <n v="2"/>
  </r>
  <r>
    <x v="4"/>
    <x v="2"/>
    <s v="Not treated"/>
    <s v="Rape/sexual assault"/>
    <n v="2220"/>
    <n v="0"/>
    <n v="7372"/>
    <n v="2629"/>
    <n v="1"/>
    <n v="0.7"/>
    <n v="7.0000000000000007E-2"/>
    <n v="7.07"/>
    <n v="0.87"/>
    <n v="1"/>
  </r>
  <r>
    <x v="5"/>
    <x v="2"/>
    <s v="Not treated"/>
    <s v="Rape/sexual assault"/>
    <n v="6110"/>
    <n v="0"/>
    <n v="16627"/>
    <n v="5366"/>
    <n v="1"/>
    <n v="1.4"/>
    <n v="0.26"/>
    <n v="7.38"/>
    <n v="1.22"/>
    <n v="1"/>
  </r>
  <r>
    <x v="6"/>
    <x v="2"/>
    <s v="Not treated"/>
    <s v="Rape/sexual assault"/>
    <n v="0"/>
    <m/>
    <m/>
    <m/>
    <n v="2"/>
    <n v="0"/>
    <m/>
    <m/>
    <m/>
    <n v="2"/>
  </r>
  <r>
    <x v="7"/>
    <x v="2"/>
    <s v="Not treated"/>
    <s v="Rape/sexual assault"/>
    <n v="6035"/>
    <n v="0"/>
    <n v="14853"/>
    <n v="4499"/>
    <n v="1"/>
    <n v="2"/>
    <n v="0.48"/>
    <n v="7.96"/>
    <n v="1.45"/>
    <n v="1"/>
  </r>
  <r>
    <x v="8"/>
    <x v="2"/>
    <s v="Not treated"/>
    <s v="Rape/sexual assault"/>
    <n v="6374"/>
    <n v="0"/>
    <n v="16953"/>
    <n v="5397"/>
    <n v="1"/>
    <n v="1.8"/>
    <n v="0.35"/>
    <n v="8.9700000000000006"/>
    <n v="1.53"/>
    <n v="1"/>
  </r>
  <r>
    <x v="9"/>
    <x v="2"/>
    <s v="Not treated"/>
    <s v="Rape/sexual assault"/>
    <n v="0"/>
    <m/>
    <m/>
    <m/>
    <n v="2"/>
    <n v="0"/>
    <m/>
    <m/>
    <m/>
    <n v="2"/>
  </r>
  <r>
    <x v="10"/>
    <x v="2"/>
    <s v="Not treated"/>
    <s v="Rape/sexual assault"/>
    <n v="2895"/>
    <n v="0"/>
    <n v="8561"/>
    <n v="2891"/>
    <n v="1"/>
    <n v="1.1000000000000001"/>
    <n v="0.16"/>
    <n v="7.04"/>
    <n v="1.05"/>
    <n v="1"/>
  </r>
  <r>
    <x v="11"/>
    <x v="2"/>
    <s v="Not treated"/>
    <s v="Rape/sexual assault"/>
    <n v="0"/>
    <m/>
    <m/>
    <m/>
    <n v="2"/>
    <n v="0"/>
    <m/>
    <m/>
    <m/>
    <n v="2"/>
  </r>
  <r>
    <x v="12"/>
    <x v="2"/>
    <s v="Not treated"/>
    <s v="Rape/sexual assault"/>
    <n v="0"/>
    <m/>
    <m/>
    <m/>
    <n v="2"/>
    <n v="0"/>
    <m/>
    <m/>
    <m/>
    <n v="2"/>
  </r>
  <r>
    <x v="13"/>
    <x v="2"/>
    <s v="Not treated"/>
    <s v="Rape/sexual assault"/>
    <n v="3276"/>
    <n v="0"/>
    <n v="7117"/>
    <n v="1960"/>
    <n v="1"/>
    <n v="1.3"/>
    <n v="0.43"/>
    <n v="3.99"/>
    <n v="0.75"/>
    <n v="1"/>
  </r>
  <r>
    <x v="14"/>
    <x v="2"/>
    <s v="Not treated"/>
    <s v="Rape/sexual assault"/>
    <n v="5190"/>
    <n v="0"/>
    <n v="14097"/>
    <n v="4544"/>
    <n v="1"/>
    <n v="1.1000000000000001"/>
    <n v="0.2"/>
    <n v="5.89"/>
    <n v="0.97"/>
    <n v="1"/>
  </r>
  <r>
    <x v="15"/>
    <x v="2"/>
    <s v="Not treated"/>
    <s v="Rape/sexual assault"/>
    <n v="0"/>
    <m/>
    <m/>
    <m/>
    <n v="2"/>
    <n v="0"/>
    <m/>
    <m/>
    <m/>
    <n v="2"/>
  </r>
  <r>
    <x v="16"/>
    <x v="2"/>
    <s v="Not treated"/>
    <s v="Rape/sexual assault"/>
    <n v="0"/>
    <m/>
    <m/>
    <m/>
    <n v="2"/>
    <n v="0"/>
    <m/>
    <m/>
    <m/>
    <n v="2"/>
  </r>
  <r>
    <x v="17"/>
    <x v="2"/>
    <s v="Not treated"/>
    <s v="Rape/sexual assault"/>
    <n v="2601"/>
    <n v="0"/>
    <n v="8270"/>
    <n v="2893"/>
    <n v="1"/>
    <n v="0.8"/>
    <n v="0.09"/>
    <n v="6.6"/>
    <n v="0.88"/>
    <n v="1"/>
  </r>
  <r>
    <x v="18"/>
    <x v="2"/>
    <s v="Not treated"/>
    <s v="Rape/sexual assault"/>
    <n v="0"/>
    <m/>
    <m/>
    <m/>
    <n v="2"/>
    <n v="0"/>
    <m/>
    <m/>
    <m/>
    <n v="2"/>
  </r>
  <r>
    <x v="19"/>
    <x v="2"/>
    <s v="Not treated"/>
    <s v="Rape/sexual assault"/>
    <n v="2600"/>
    <n v="0"/>
    <n v="8308"/>
    <n v="2913"/>
    <n v="1"/>
    <n v="0.5"/>
    <n v="0.06"/>
    <n v="4.68"/>
    <n v="0.61"/>
    <n v="1"/>
  </r>
  <r>
    <x v="20"/>
    <x v="2"/>
    <s v="Not treated"/>
    <s v="Rape/sexual assault"/>
    <n v="3019"/>
    <n v="0"/>
    <n v="8754"/>
    <n v="2926"/>
    <n v="1"/>
    <n v="0.8"/>
    <n v="0.13"/>
    <n v="5.2"/>
    <n v="0.79"/>
    <n v="1"/>
  </r>
  <r>
    <x v="21"/>
    <x v="2"/>
    <s v="Not treated"/>
    <s v="Rape/sexual assault"/>
    <n v="0"/>
    <m/>
    <m/>
    <m/>
    <n v="2"/>
    <n v="0"/>
    <m/>
    <m/>
    <m/>
    <n v="2"/>
  </r>
  <r>
    <x v="22"/>
    <x v="2"/>
    <s v="Not treated"/>
    <s v="Rape/sexual assault"/>
    <n v="4994"/>
    <n v="0"/>
    <n v="11799"/>
    <n v="3472"/>
    <n v="1"/>
    <n v="1.3"/>
    <n v="0.33"/>
    <n v="4.75"/>
    <n v="0.87"/>
    <n v="1"/>
  </r>
  <r>
    <x v="23"/>
    <x v="2"/>
    <s v="Not treated"/>
    <s v="Rape/sexual assault"/>
    <n v="2548"/>
    <n v="0"/>
    <n v="8540"/>
    <n v="3057"/>
    <n v="1"/>
    <n v="0.5"/>
    <n v="0.04"/>
    <n v="4.6100000000000003"/>
    <n v="0.55000000000000004"/>
    <n v="2"/>
  </r>
  <r>
    <x v="24"/>
    <x v="2"/>
    <s v="Not treated"/>
    <s v="Rape/sexual assault"/>
    <n v="2752"/>
    <n v="0"/>
    <n v="8051"/>
    <n v="2704"/>
    <n v="1"/>
    <n v="0.6"/>
    <n v="0.09"/>
    <n v="4.1399999999999997"/>
    <n v="0.61"/>
    <n v="1"/>
  </r>
  <r>
    <x v="25"/>
    <x v="2"/>
    <s v="Not treated"/>
    <s v="Rape/sexual assault"/>
    <n v="8597"/>
    <n v="0"/>
    <n v="18248"/>
    <n v="4924"/>
    <n v="1"/>
    <n v="1.5"/>
    <n v="0.51"/>
    <n v="4.5199999999999996"/>
    <n v="0.86"/>
    <n v="1"/>
  </r>
  <r>
    <x v="26"/>
    <x v="2"/>
    <s v="Not treated"/>
    <s v="Rape/sexual assault"/>
    <n v="7300"/>
    <n v="0"/>
    <n v="17113"/>
    <n v="5007"/>
    <n v="1"/>
    <n v="1.1000000000000001"/>
    <n v="0.28999999999999998"/>
    <n v="4.0199999999999996"/>
    <n v="0.73"/>
    <n v="1"/>
  </r>
  <r>
    <x v="27"/>
    <x v="2"/>
    <s v="Not treated"/>
    <s v="Rape/sexual assault"/>
    <n v="24422"/>
    <n v="1795"/>
    <n v="47049"/>
    <n v="11545"/>
    <n v="1"/>
    <n v="2.7"/>
    <n v="1.1000000000000001"/>
    <n v="6.56"/>
    <n v="1.24"/>
    <n v="1"/>
  </r>
  <r>
    <x v="0"/>
    <x v="3"/>
    <s v="Not treated"/>
    <s v="Rape/sexual assault"/>
    <n v="15620"/>
    <n v="652"/>
    <n v="30588"/>
    <n v="7637"/>
    <n v="1"/>
    <n v="4.9000000000000004"/>
    <n v="1.95"/>
    <n v="11.72"/>
    <n v="2.25"/>
    <n v="1"/>
  </r>
  <r>
    <x v="1"/>
    <x v="3"/>
    <s v="Not treated"/>
    <s v="Rape/sexual assault"/>
    <n v="6318"/>
    <n v="0"/>
    <n v="15768"/>
    <n v="4822"/>
    <n v="1"/>
    <n v="1.4"/>
    <n v="0.31"/>
    <n v="5.83"/>
    <n v="1.03"/>
    <n v="1"/>
  </r>
  <r>
    <x v="2"/>
    <x v="3"/>
    <s v="Not treated"/>
    <s v="Rape/sexual assault"/>
    <n v="5296"/>
    <n v="0"/>
    <n v="13279"/>
    <n v="4073"/>
    <n v="1"/>
    <n v="0.7"/>
    <n v="0.16"/>
    <n v="3.15"/>
    <n v="0.55000000000000004"/>
    <n v="1"/>
  </r>
  <r>
    <x v="3"/>
    <x v="3"/>
    <s v="Not treated"/>
    <s v="Rape/sexual assault"/>
    <n v="5872"/>
    <n v="0"/>
    <n v="14855"/>
    <n v="4583"/>
    <n v="1"/>
    <n v="1.5"/>
    <n v="0.33"/>
    <n v="6.51"/>
    <n v="1.1399999999999999"/>
    <n v="1"/>
  </r>
  <r>
    <x v="4"/>
    <x v="3"/>
    <s v="Not treated"/>
    <s v="Rape/sexual assault"/>
    <n v="3735"/>
    <n v="0"/>
    <n v="10546"/>
    <n v="3475"/>
    <n v="1"/>
    <n v="1.3"/>
    <n v="0.2"/>
    <n v="7.26"/>
    <n v="1.1499999999999999"/>
    <n v="1"/>
  </r>
  <r>
    <x v="5"/>
    <x v="3"/>
    <s v="Not treated"/>
    <s v="Rape/sexual assault"/>
    <n v="0"/>
    <m/>
    <m/>
    <m/>
    <n v="2"/>
    <n v="0"/>
    <m/>
    <m/>
    <m/>
    <n v="2"/>
  </r>
  <r>
    <x v="6"/>
    <x v="3"/>
    <s v="Not treated"/>
    <s v="Rape/sexual assault"/>
    <n v="1489"/>
    <n v="0"/>
    <n v="6096"/>
    <n v="2351"/>
    <n v="1"/>
    <n v="0.5"/>
    <n v="0.02"/>
    <n v="10.36"/>
    <n v="0.82"/>
    <n v="1"/>
  </r>
  <r>
    <x v="7"/>
    <x v="3"/>
    <s v="Not treated"/>
    <s v="Rape/sexual assault"/>
    <n v="0"/>
    <m/>
    <m/>
    <m/>
    <n v="2"/>
    <n v="0"/>
    <m/>
    <m/>
    <m/>
    <n v="2"/>
  </r>
  <r>
    <x v="8"/>
    <x v="3"/>
    <s v="Not treated"/>
    <s v="Rape/sexual assault"/>
    <n v="0"/>
    <m/>
    <m/>
    <m/>
    <n v="2"/>
    <n v="0"/>
    <m/>
    <m/>
    <m/>
    <n v="2"/>
  </r>
  <r>
    <x v="9"/>
    <x v="3"/>
    <s v="Not treated"/>
    <s v="Rape/sexual assault"/>
    <n v="2891"/>
    <n v="0"/>
    <n v="8665"/>
    <n v="2946"/>
    <n v="1"/>
    <n v="1.2"/>
    <n v="0.16"/>
    <n v="8.0299999999999994"/>
    <n v="1.19"/>
    <n v="1"/>
  </r>
  <r>
    <x v="10"/>
    <x v="3"/>
    <s v="Not treated"/>
    <s v="Rape/sexual assault"/>
    <n v="0"/>
    <m/>
    <m/>
    <m/>
    <n v="2"/>
    <n v="0"/>
    <m/>
    <m/>
    <m/>
    <n v="2"/>
  </r>
  <r>
    <x v="11"/>
    <x v="3"/>
    <s v="Not treated"/>
    <s v="Rape/sexual assault"/>
    <n v="0"/>
    <m/>
    <m/>
    <m/>
    <n v="2"/>
    <n v="0"/>
    <m/>
    <m/>
    <m/>
    <n v="2"/>
  </r>
  <r>
    <x v="12"/>
    <x v="3"/>
    <s v="Not treated"/>
    <s v="Rape/sexual assault"/>
    <n v="0"/>
    <m/>
    <m/>
    <m/>
    <n v="2"/>
    <n v="0"/>
    <m/>
    <m/>
    <m/>
    <n v="2"/>
  </r>
  <r>
    <x v="13"/>
    <x v="3"/>
    <s v="Not treated"/>
    <s v="Rape/sexual assault"/>
    <n v="0"/>
    <m/>
    <m/>
    <m/>
    <n v="2"/>
    <n v="0"/>
    <m/>
    <m/>
    <m/>
    <n v="2"/>
  </r>
  <r>
    <x v="14"/>
    <x v="3"/>
    <s v="Not treated"/>
    <s v="Rape/sexual assault"/>
    <n v="0"/>
    <m/>
    <m/>
    <m/>
    <n v="2"/>
    <n v="0"/>
    <m/>
    <m/>
    <m/>
    <n v="2"/>
  </r>
  <r>
    <x v="15"/>
    <x v="3"/>
    <s v="Not treated"/>
    <s v="Rape/sexual assault"/>
    <n v="0"/>
    <m/>
    <m/>
    <m/>
    <n v="2"/>
    <n v="0"/>
    <m/>
    <m/>
    <m/>
    <n v="2"/>
  </r>
  <r>
    <x v="16"/>
    <x v="3"/>
    <s v="Not treated"/>
    <s v="Rape/sexual assault"/>
    <n v="0"/>
    <m/>
    <m/>
    <m/>
    <n v="2"/>
    <n v="0"/>
    <m/>
    <m/>
    <m/>
    <n v="2"/>
  </r>
  <r>
    <x v="17"/>
    <x v="3"/>
    <s v="Not treated"/>
    <s v="Rape/sexual assault"/>
    <n v="0"/>
    <m/>
    <m/>
    <m/>
    <n v="2"/>
    <n v="0"/>
    <m/>
    <m/>
    <m/>
    <n v="2"/>
  </r>
  <r>
    <x v="18"/>
    <x v="3"/>
    <s v="Not treated"/>
    <s v="Rape/sexual assault"/>
    <n v="0"/>
    <m/>
    <m/>
    <m/>
    <n v="2"/>
    <n v="0"/>
    <m/>
    <m/>
    <m/>
    <n v="2"/>
  </r>
  <r>
    <x v="19"/>
    <x v="3"/>
    <s v="Not treated"/>
    <s v="Rape/sexual assault"/>
    <n v="0"/>
    <m/>
    <m/>
    <m/>
    <n v="2"/>
    <n v="0"/>
    <m/>
    <m/>
    <m/>
    <n v="2"/>
  </r>
  <r>
    <x v="20"/>
    <x v="3"/>
    <s v="Not treated"/>
    <s v="Rape/sexual assault"/>
    <n v="0"/>
    <m/>
    <m/>
    <m/>
    <n v="2"/>
    <n v="0"/>
    <m/>
    <m/>
    <m/>
    <n v="2"/>
  </r>
  <r>
    <x v="21"/>
    <x v="3"/>
    <s v="Not treated"/>
    <s v="Rape/sexual assault"/>
    <n v="5193"/>
    <n v="0"/>
    <n v="13819"/>
    <n v="4401"/>
    <n v="1"/>
    <n v="0.9"/>
    <n v="0.17"/>
    <n v="4.42"/>
    <n v="0.73"/>
    <n v="1"/>
  </r>
  <r>
    <x v="22"/>
    <x v="3"/>
    <s v="Not treated"/>
    <s v="Rape/sexual assault"/>
    <n v="0"/>
    <m/>
    <m/>
    <m/>
    <n v="2"/>
    <n v="0"/>
    <m/>
    <m/>
    <m/>
    <n v="2"/>
  </r>
  <r>
    <x v="23"/>
    <x v="3"/>
    <s v="Not treated"/>
    <s v="Rape/sexual assault"/>
    <n v="7098"/>
    <n v="0"/>
    <n v="17615"/>
    <n v="5366"/>
    <n v="1"/>
    <n v="1.3"/>
    <n v="0.3"/>
    <n v="5.37"/>
    <n v="0.95"/>
    <n v="1"/>
  </r>
  <r>
    <x v="24"/>
    <x v="3"/>
    <s v="Not treated"/>
    <s v="Rape/sexual assault"/>
    <n v="2752"/>
    <n v="0"/>
    <n v="8051"/>
    <n v="2704"/>
    <n v="1"/>
    <n v="0.6"/>
    <n v="0.09"/>
    <n v="4.1399999999999997"/>
    <n v="0.61"/>
    <n v="1"/>
  </r>
  <r>
    <x v="25"/>
    <x v="3"/>
    <s v="Not treated"/>
    <s v="Rape/sexual assault"/>
    <n v="4552"/>
    <n v="0"/>
    <n v="11321"/>
    <n v="3454"/>
    <n v="1"/>
    <n v="0.8"/>
    <n v="0.18"/>
    <n v="3.46"/>
    <n v="0.61"/>
    <n v="1"/>
  </r>
  <r>
    <x v="26"/>
    <x v="3"/>
    <s v="Not treated"/>
    <s v="Rape/sexual assault"/>
    <n v="15016"/>
    <n v="425"/>
    <n v="29606"/>
    <n v="7444"/>
    <n v="1"/>
    <n v="2.2000000000000002"/>
    <n v="0.86"/>
    <n v="5.66"/>
    <n v="1.08"/>
    <n v="1"/>
  </r>
  <r>
    <x v="27"/>
    <x v="3"/>
    <s v="Not treated"/>
    <s v="Rape/sexual assault"/>
    <n v="0"/>
    <m/>
    <m/>
    <m/>
    <n v="2"/>
    <n v="0"/>
    <m/>
    <m/>
    <m/>
    <n v="2"/>
  </r>
  <r>
    <x v="0"/>
    <x v="4"/>
    <s v="Not treated"/>
    <s v="Rape/sexual assault"/>
    <n v="2696"/>
    <n v="0"/>
    <n v="8196"/>
    <n v="2806"/>
    <n v="1"/>
    <n v="0.8"/>
    <n v="0.11"/>
    <n v="6.09"/>
    <n v="0.87"/>
    <n v="1"/>
  </r>
  <r>
    <x v="1"/>
    <x v="4"/>
    <s v="Not treated"/>
    <s v="Rape/sexual assault"/>
    <n v="0"/>
    <m/>
    <m/>
    <m/>
    <n v="2"/>
    <n v="0"/>
    <m/>
    <m/>
    <m/>
    <n v="2"/>
  </r>
  <r>
    <x v="2"/>
    <x v="4"/>
    <s v="Not treated"/>
    <s v="Rape/sexual assault"/>
    <n v="0"/>
    <m/>
    <m/>
    <m/>
    <n v="2"/>
    <n v="0"/>
    <m/>
    <m/>
    <m/>
    <n v="2"/>
  </r>
  <r>
    <x v="3"/>
    <x v="4"/>
    <s v="Not treated"/>
    <s v="Rape/sexual assault"/>
    <n v="0"/>
    <m/>
    <m/>
    <m/>
    <n v="2"/>
    <n v="0"/>
    <m/>
    <m/>
    <m/>
    <n v="2"/>
  </r>
  <r>
    <x v="4"/>
    <x v="4"/>
    <s v="Not treated"/>
    <s v="Rape/sexual assault"/>
    <n v="3496"/>
    <n v="0"/>
    <n v="10069"/>
    <n v="3353"/>
    <n v="1"/>
    <n v="1.2"/>
    <n v="0.18"/>
    <n v="7.19"/>
    <n v="1.1100000000000001"/>
    <n v="1"/>
  </r>
  <r>
    <x v="5"/>
    <x v="4"/>
    <s v="Not treated"/>
    <s v="Rape/sexual assault"/>
    <n v="0"/>
    <m/>
    <m/>
    <m/>
    <n v="2"/>
    <n v="0"/>
    <m/>
    <m/>
    <m/>
    <n v="2"/>
  </r>
  <r>
    <x v="6"/>
    <x v="4"/>
    <s v="Not treated"/>
    <s v="Rape/sexual assault"/>
    <n v="0"/>
    <m/>
    <m/>
    <m/>
    <n v="2"/>
    <n v="0"/>
    <m/>
    <m/>
    <m/>
    <n v="2"/>
  </r>
  <r>
    <x v="7"/>
    <x v="4"/>
    <s v="Not treated"/>
    <s v="Rape/sexual assault"/>
    <n v="0"/>
    <m/>
    <m/>
    <m/>
    <n v="2"/>
    <n v="0"/>
    <m/>
    <m/>
    <m/>
    <n v="2"/>
  </r>
  <r>
    <x v="8"/>
    <x v="4"/>
    <s v="Not treated"/>
    <s v="Rape/sexual assault"/>
    <n v="0"/>
    <m/>
    <m/>
    <m/>
    <n v="2"/>
    <n v="0"/>
    <m/>
    <m/>
    <m/>
    <n v="2"/>
  </r>
  <r>
    <x v="9"/>
    <x v="4"/>
    <s v="Not treated"/>
    <s v="Rape/sexual assault"/>
    <n v="0"/>
    <m/>
    <m/>
    <m/>
    <n v="2"/>
    <n v="0"/>
    <m/>
    <m/>
    <m/>
    <n v="2"/>
  </r>
  <r>
    <x v="10"/>
    <x v="4"/>
    <s v="Not treated"/>
    <s v="Rape/sexual assault"/>
    <n v="0"/>
    <m/>
    <m/>
    <m/>
    <n v="2"/>
    <n v="0"/>
    <m/>
    <m/>
    <m/>
    <n v="2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0"/>
    <m/>
    <m/>
    <m/>
    <n v="2"/>
    <n v="0"/>
    <m/>
    <m/>
    <m/>
    <n v="2"/>
  </r>
  <r>
    <x v="13"/>
    <x v="4"/>
    <s v="Not treated"/>
    <s v="Rape/sexual assault"/>
    <n v="0"/>
    <m/>
    <m/>
    <m/>
    <n v="2"/>
    <n v="0"/>
    <m/>
    <m/>
    <m/>
    <n v="2"/>
  </r>
  <r>
    <x v="14"/>
    <x v="4"/>
    <s v="Not treated"/>
    <s v="Rape/sexual assault"/>
    <n v="0"/>
    <m/>
    <m/>
    <m/>
    <n v="2"/>
    <n v="0"/>
    <m/>
    <m/>
    <m/>
    <n v="2"/>
  </r>
  <r>
    <x v="15"/>
    <x v="4"/>
    <s v="Not treated"/>
    <s v="Rape/sexual assault"/>
    <n v="0"/>
    <m/>
    <m/>
    <m/>
    <n v="2"/>
    <n v="0"/>
    <m/>
    <m/>
    <m/>
    <n v="2"/>
  </r>
  <r>
    <x v="16"/>
    <x v="4"/>
    <s v="Not treated"/>
    <s v="Rape/sexual assault"/>
    <n v="0"/>
    <m/>
    <m/>
    <m/>
    <n v="2"/>
    <n v="0"/>
    <m/>
    <m/>
    <m/>
    <n v="2"/>
  </r>
  <r>
    <x v="17"/>
    <x v="4"/>
    <s v="Not treated"/>
    <s v="Rape/sexual assault"/>
    <n v="0"/>
    <m/>
    <m/>
    <m/>
    <n v="2"/>
    <n v="0"/>
    <m/>
    <m/>
    <m/>
    <n v="2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0"/>
    <m/>
    <m/>
    <m/>
    <n v="2"/>
    <n v="0"/>
    <m/>
    <m/>
    <m/>
    <n v="2"/>
  </r>
  <r>
    <x v="20"/>
    <x v="4"/>
    <s v="Not treated"/>
    <s v="Rape/sexual assault"/>
    <n v="0"/>
    <m/>
    <m/>
    <m/>
    <n v="2"/>
    <n v="0"/>
    <m/>
    <m/>
    <m/>
    <n v="2"/>
  </r>
  <r>
    <x v="21"/>
    <x v="4"/>
    <s v="Not treated"/>
    <s v="Rape/sexual assault"/>
    <n v="0"/>
    <m/>
    <m/>
    <m/>
    <n v="2"/>
    <n v="0"/>
    <m/>
    <m/>
    <m/>
    <n v="2"/>
  </r>
  <r>
    <x v="22"/>
    <x v="4"/>
    <s v="Not treated"/>
    <s v="Rape/sexual assault"/>
    <n v="0"/>
    <m/>
    <m/>
    <m/>
    <n v="2"/>
    <n v="0"/>
    <m/>
    <m/>
    <m/>
    <n v="2"/>
  </r>
  <r>
    <x v="23"/>
    <x v="4"/>
    <s v="Not treated"/>
    <s v="Rape/sexual assault"/>
    <n v="0"/>
    <m/>
    <m/>
    <m/>
    <n v="2"/>
    <n v="0"/>
    <m/>
    <m/>
    <m/>
    <n v="2"/>
  </r>
  <r>
    <x v="24"/>
    <x v="4"/>
    <s v="Not treated"/>
    <s v="Rape/sexual assault"/>
    <n v="0"/>
    <m/>
    <m/>
    <m/>
    <n v="2"/>
    <n v="0"/>
    <m/>
    <m/>
    <m/>
    <n v="2"/>
  </r>
  <r>
    <x v="25"/>
    <x v="4"/>
    <s v="Not treated"/>
    <s v="Rape/sexual assault"/>
    <n v="0"/>
    <m/>
    <m/>
    <m/>
    <n v="2"/>
    <n v="0"/>
    <m/>
    <m/>
    <m/>
    <n v="2"/>
  </r>
  <r>
    <x v="26"/>
    <x v="4"/>
    <s v="Not treated"/>
    <s v="Rape/sexual assault"/>
    <n v="0"/>
    <m/>
    <m/>
    <m/>
    <n v="2"/>
    <n v="0"/>
    <m/>
    <m/>
    <m/>
    <n v="2"/>
  </r>
  <r>
    <x v="27"/>
    <x v="4"/>
    <s v="Not treated"/>
    <s v="Rape/sexual assault"/>
    <n v="0"/>
    <m/>
    <m/>
    <m/>
    <n v="2"/>
    <n v="0"/>
    <m/>
    <m/>
    <m/>
    <n v="2"/>
  </r>
  <r>
    <x v="0"/>
    <x v="5"/>
    <s v="Not treated"/>
    <s v="Rape/sexual assault"/>
    <n v="1011"/>
    <n v="0"/>
    <n v="4246"/>
    <n v="1651"/>
    <n v="1"/>
    <n v="0.3"/>
    <n v="0.01"/>
    <n v="7.18"/>
    <n v="0.51"/>
    <n v="2"/>
  </r>
  <r>
    <x v="1"/>
    <x v="5"/>
    <s v="Not treated"/>
    <s v="Rape/sexual assault"/>
    <n v="9044"/>
    <n v="0"/>
    <n v="20584"/>
    <n v="5888"/>
    <n v="1"/>
    <n v="2"/>
    <n v="0.56000000000000005"/>
    <n v="6.67"/>
    <n v="1.25"/>
    <n v="1"/>
  </r>
  <r>
    <x v="2"/>
    <x v="5"/>
    <s v="Not treated"/>
    <s v="Rape/sexual assault"/>
    <n v="7445"/>
    <n v="0"/>
    <n v="17129"/>
    <n v="4941"/>
    <n v="1"/>
    <n v="1"/>
    <n v="0.28000000000000003"/>
    <n v="3.59"/>
    <n v="0.66"/>
    <n v="1"/>
  </r>
  <r>
    <x v="3"/>
    <x v="5"/>
    <s v="Not treated"/>
    <s v="Rape/sexual assault"/>
    <n v="3241"/>
    <n v="0"/>
    <n v="9762"/>
    <n v="3327"/>
    <n v="1"/>
    <n v="0.8"/>
    <n v="0.11"/>
    <n v="5.83"/>
    <n v="0.84"/>
    <n v="1"/>
  </r>
  <r>
    <x v="4"/>
    <x v="5"/>
    <s v="Not treated"/>
    <s v="Rape/sexual assault"/>
    <n v="9103"/>
    <n v="0"/>
    <n v="20208"/>
    <n v="5666"/>
    <n v="1"/>
    <n v="3.1"/>
    <n v="0.92"/>
    <n v="9.61"/>
    <n v="1.84"/>
    <n v="1"/>
  </r>
  <r>
    <x v="5"/>
    <x v="5"/>
    <s v="Not treated"/>
    <s v="Rape/sexual assault"/>
    <n v="2966"/>
    <n v="0"/>
    <n v="10048"/>
    <n v="3613"/>
    <n v="1"/>
    <n v="0.7"/>
    <n v="0.06"/>
    <n v="6.96"/>
    <n v="0.83"/>
    <n v="1"/>
  </r>
  <r>
    <x v="6"/>
    <x v="5"/>
    <s v="Not treated"/>
    <s v="Rape/sexual assault"/>
    <n v="0"/>
    <m/>
    <m/>
    <m/>
    <n v="2"/>
    <n v="0"/>
    <m/>
    <m/>
    <m/>
    <n v="2"/>
  </r>
  <r>
    <x v="7"/>
    <x v="5"/>
    <s v="Not treated"/>
    <s v="Rape/sexual assault"/>
    <n v="4463"/>
    <n v="0"/>
    <n v="11822"/>
    <n v="3755"/>
    <n v="1"/>
    <n v="1.5"/>
    <n v="0.3"/>
    <n v="7.14"/>
    <n v="1.22"/>
    <n v="1"/>
  </r>
  <r>
    <x v="8"/>
    <x v="5"/>
    <s v="Not treated"/>
    <s v="Rape/sexual assault"/>
    <n v="2829"/>
    <n v="0"/>
    <n v="9700"/>
    <n v="3506"/>
    <n v="1"/>
    <n v="0.8"/>
    <n v="7.0000000000000007E-2"/>
    <n v="8.5299999999999994"/>
    <n v="1"/>
    <n v="1"/>
  </r>
  <r>
    <x v="9"/>
    <x v="5"/>
    <s v="Not treated"/>
    <s v="Rape/sexual assault"/>
    <n v="4574"/>
    <n v="0"/>
    <n v="12048"/>
    <n v="3813"/>
    <n v="1"/>
    <n v="1.9"/>
    <n v="0.38"/>
    <n v="8.82"/>
    <n v="1.52"/>
    <n v="1"/>
  </r>
  <r>
    <x v="10"/>
    <x v="5"/>
    <s v="Not treated"/>
    <s v="Rape/sexual assault"/>
    <n v="4458"/>
    <n v="0"/>
    <n v="11755"/>
    <n v="3723"/>
    <n v="1"/>
    <n v="1.7"/>
    <n v="0.33"/>
    <n v="7.83"/>
    <n v="1.35"/>
    <n v="1"/>
  </r>
  <r>
    <x v="11"/>
    <x v="5"/>
    <s v="Not treated"/>
    <s v="Rape/sexual assault"/>
    <n v="0"/>
    <m/>
    <m/>
    <m/>
    <n v="2"/>
    <n v="0"/>
    <m/>
    <m/>
    <m/>
    <n v="2"/>
  </r>
  <r>
    <x v="12"/>
    <x v="5"/>
    <s v="Not treated"/>
    <s v="Rape/sexual assault"/>
    <n v="7669"/>
    <n v="0"/>
    <n v="21027"/>
    <n v="6816"/>
    <n v="1"/>
    <n v="2.2000000000000002"/>
    <n v="0.39"/>
    <n v="11.35"/>
    <n v="1.91"/>
    <n v="1"/>
  </r>
  <r>
    <x v="13"/>
    <x v="5"/>
    <s v="Not treated"/>
    <s v="Rape/sexual assault"/>
    <n v="0"/>
    <m/>
    <m/>
    <m/>
    <n v="2"/>
    <n v="0"/>
    <m/>
    <m/>
    <m/>
    <n v="2"/>
  </r>
  <r>
    <x v="14"/>
    <x v="5"/>
    <s v="Not treated"/>
    <s v="Rape/sexual assault"/>
    <n v="15797"/>
    <n v="0"/>
    <n v="32397"/>
    <n v="8470"/>
    <n v="1"/>
    <n v="3.4"/>
    <n v="1.22"/>
    <n v="9.1199999999999992"/>
    <n v="1.76"/>
    <n v="1"/>
  </r>
  <r>
    <x v="15"/>
    <x v="5"/>
    <s v="Not treated"/>
    <s v="Rape/sexual assault"/>
    <n v="5628"/>
    <n v="0"/>
    <n v="15029"/>
    <n v="4796"/>
    <n v="1"/>
    <n v="2.7"/>
    <n v="0.52"/>
    <n v="12.87"/>
    <n v="2.2400000000000002"/>
    <n v="1"/>
  </r>
  <r>
    <x v="16"/>
    <x v="5"/>
    <s v="Not treated"/>
    <s v="Rape/sexual assault"/>
    <n v="4728"/>
    <n v="0"/>
    <n v="12922"/>
    <n v="4181"/>
    <n v="1"/>
    <n v="1.8"/>
    <n v="0.33"/>
    <n v="9.6300000000000008"/>
    <n v="1.6"/>
    <n v="1"/>
  </r>
  <r>
    <x v="17"/>
    <x v="5"/>
    <s v="Not treated"/>
    <s v="Rape/sexual assault"/>
    <n v="3760"/>
    <n v="0"/>
    <n v="10709"/>
    <n v="3545"/>
    <n v="1"/>
    <n v="1.2"/>
    <n v="0.19"/>
    <n v="6.85"/>
    <n v="1.07"/>
    <n v="1"/>
  </r>
  <r>
    <x v="18"/>
    <x v="5"/>
    <s v="Not treated"/>
    <s v="Rape/sexual assault"/>
    <n v="8883"/>
    <n v="0"/>
    <n v="19426"/>
    <n v="5379"/>
    <n v="1"/>
    <n v="2.5"/>
    <n v="0.8"/>
    <n v="7.72"/>
    <n v="1.47"/>
    <n v="1"/>
  </r>
  <r>
    <x v="19"/>
    <x v="5"/>
    <s v="Not treated"/>
    <s v="Rape/sexual assault"/>
    <n v="49439"/>
    <n v="18990"/>
    <n v="79888"/>
    <n v="15535"/>
    <n v="1"/>
    <n v="10.4"/>
    <n v="5.88"/>
    <n v="17.670000000000002"/>
    <n v="2.93"/>
    <n v="1"/>
  </r>
  <r>
    <x v="20"/>
    <x v="5"/>
    <s v="Not treated"/>
    <s v="Rape/sexual assault"/>
    <n v="12228"/>
    <n v="0"/>
    <n v="25117"/>
    <n v="6576"/>
    <n v="1"/>
    <n v="3.3"/>
    <n v="1.2"/>
    <n v="8.89"/>
    <n v="1.71"/>
    <n v="1"/>
  </r>
  <r>
    <x v="21"/>
    <x v="5"/>
    <s v="Not treated"/>
    <s v="Rape/sexual assault"/>
    <n v="3106"/>
    <n v="0"/>
    <n v="9603"/>
    <n v="3315"/>
    <n v="1"/>
    <n v="0.5"/>
    <n v="7.0000000000000007E-2"/>
    <n v="4.07"/>
    <n v="0.56000000000000005"/>
    <n v="1"/>
  </r>
  <r>
    <x v="22"/>
    <x v="5"/>
    <s v="Not treated"/>
    <s v="Rape/sexual assault"/>
    <n v="7885"/>
    <n v="0"/>
    <n v="16798"/>
    <n v="4548"/>
    <n v="1"/>
    <n v="2"/>
    <n v="0.67"/>
    <n v="5.9"/>
    <n v="1.1200000000000001"/>
    <n v="1"/>
  </r>
  <r>
    <x v="23"/>
    <x v="5"/>
    <s v="Not treated"/>
    <s v="Rape/sexual assault"/>
    <n v="5617"/>
    <n v="0"/>
    <n v="14847"/>
    <n v="4710"/>
    <n v="1"/>
    <n v="1"/>
    <n v="0.2"/>
    <n v="5"/>
    <n v="0.84"/>
    <n v="1"/>
  </r>
  <r>
    <x v="24"/>
    <x v="5"/>
    <s v="Not treated"/>
    <s v="Rape/sexual assault"/>
    <n v="0"/>
    <m/>
    <m/>
    <m/>
    <n v="2"/>
    <n v="0"/>
    <m/>
    <m/>
    <m/>
    <n v="2"/>
  </r>
  <r>
    <x v="25"/>
    <x v="5"/>
    <s v="Not treated"/>
    <s v="Rape/sexual assault"/>
    <n v="2813"/>
    <n v="0"/>
    <n v="8017"/>
    <n v="2655"/>
    <n v="1"/>
    <n v="0.5"/>
    <n v="0.08"/>
    <n v="3.08"/>
    <n v="0.47"/>
    <n v="2"/>
  </r>
  <r>
    <x v="26"/>
    <x v="5"/>
    <s v="Not treated"/>
    <s v="Rape/sexual assault"/>
    <n v="8835"/>
    <n v="0"/>
    <n v="19724"/>
    <n v="5556"/>
    <n v="1"/>
    <n v="1.3"/>
    <n v="0.39"/>
    <n v="4.34"/>
    <n v="0.81"/>
    <n v="1"/>
  </r>
  <r>
    <x v="27"/>
    <x v="5"/>
    <s v="Not treated"/>
    <s v="Rape/sexual assault"/>
    <n v="10483"/>
    <n v="0"/>
    <n v="24577"/>
    <n v="7191"/>
    <n v="1"/>
    <n v="1.2"/>
    <n v="0.31"/>
    <n v="4.3099999999999996"/>
    <n v="0.79"/>
    <n v="1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Treated"/>
    <s v="Rape/sexual assault"/>
    <n v="13481"/>
    <n v="0"/>
    <n v="27202"/>
    <n v="7001"/>
    <n v="1"/>
    <n v="4.2"/>
    <n v="1.58"/>
    <n v="10.77"/>
    <n v="2.08"/>
    <n v="1"/>
  </r>
  <r>
    <x v="1"/>
    <x v="0"/>
    <s v="Treated"/>
    <s v="Rape/sexual assault"/>
    <n v="14530"/>
    <n v="0"/>
    <n v="29625"/>
    <n v="7702"/>
    <n v="1"/>
    <n v="3.2"/>
    <n v="1.1499999999999999"/>
    <n v="8.41"/>
    <n v="1.61"/>
    <n v="1"/>
  </r>
  <r>
    <x v="2"/>
    <x v="0"/>
    <s v="Treated"/>
    <s v="Rape/sexual assault"/>
    <n v="18711"/>
    <n v="2124"/>
    <n v="35298"/>
    <n v="8463"/>
    <n v="1"/>
    <n v="2.5"/>
    <n v="1.08"/>
    <n v="5.9"/>
    <n v="1.1100000000000001"/>
    <n v="1"/>
  </r>
  <r>
    <x v="3"/>
    <x v="0"/>
    <s v="Treated"/>
    <s v="Rape/sexual assault"/>
    <n v="12171"/>
    <n v="0"/>
    <n v="25589"/>
    <n v="6846"/>
    <n v="1"/>
    <n v="3.1"/>
    <n v="1.05"/>
    <n v="8.75"/>
    <n v="1.68"/>
    <n v="1"/>
  </r>
  <r>
    <x v="4"/>
    <x v="0"/>
    <s v="Treated"/>
    <s v="Rape/sexual assault"/>
    <n v="5597"/>
    <n v="0"/>
    <n v="14084"/>
    <n v="4330"/>
    <n v="1"/>
    <n v="1.9"/>
    <n v="0.42"/>
    <n v="7.99"/>
    <n v="1.42"/>
    <n v="1"/>
  </r>
  <r>
    <x v="5"/>
    <x v="0"/>
    <s v="Treated"/>
    <s v="Rape/sexual assault"/>
    <n v="53578"/>
    <n v="16429"/>
    <n v="90727"/>
    <n v="18954"/>
    <n v="0"/>
    <n v="12.4"/>
    <n v="6.58"/>
    <n v="22.16"/>
    <n v="3.87"/>
    <n v="0"/>
  </r>
  <r>
    <x v="6"/>
    <x v="0"/>
    <s v="Treated"/>
    <s v="Rape/sexual assault"/>
    <n v="3097"/>
    <n v="0"/>
    <n v="9928"/>
    <n v="3485"/>
    <n v="1"/>
    <n v="1.1000000000000001"/>
    <n v="0.12"/>
    <n v="9.0399999999999991"/>
    <n v="1.21"/>
    <n v="1"/>
  </r>
  <r>
    <x v="7"/>
    <x v="0"/>
    <s v="Treated"/>
    <s v="Rape/sexual assault"/>
    <n v="15190"/>
    <n v="0"/>
    <n v="30783"/>
    <n v="7956"/>
    <n v="1"/>
    <n v="5.0999999999999996"/>
    <n v="1.92"/>
    <n v="12.69"/>
    <n v="2.46"/>
    <n v="1"/>
  </r>
  <r>
    <x v="8"/>
    <x v="0"/>
    <s v="Treated"/>
    <s v="Rape/sexual assault"/>
    <n v="6975"/>
    <n v="0"/>
    <n v="18079"/>
    <n v="5665"/>
    <n v="1"/>
    <n v="2"/>
    <n v="0.42"/>
    <n v="9.17"/>
    <n v="1.6"/>
    <n v="1"/>
  </r>
  <r>
    <x v="9"/>
    <x v="0"/>
    <s v="Treated"/>
    <s v="Rape/sexual assault"/>
    <n v="1463"/>
    <n v="0"/>
    <n v="5431"/>
    <n v="2024"/>
    <n v="1"/>
    <n v="0.6"/>
    <n v="0.04"/>
    <n v="8.26"/>
    <n v="0.82"/>
    <n v="1"/>
  </r>
  <r>
    <x v="10"/>
    <x v="0"/>
    <s v="Treated"/>
    <s v="Rape/sexual assault"/>
    <n v="85482"/>
    <n v="37817"/>
    <n v="133146"/>
    <n v="24319"/>
    <n v="1"/>
    <n v="31.8"/>
    <n v="20.64"/>
    <n v="45.59"/>
    <n v="6.48"/>
    <n v="1"/>
  </r>
  <r>
    <x v="11"/>
    <x v="0"/>
    <s v="Treated"/>
    <s v="Rape/sexual assault"/>
    <n v="8703"/>
    <n v="0"/>
    <n v="21744"/>
    <n v="6653"/>
    <n v="1"/>
    <n v="2.8"/>
    <n v="0.66"/>
    <n v="11.48"/>
    <n v="2.1"/>
    <n v="1"/>
  </r>
  <r>
    <x v="12"/>
    <x v="0"/>
    <s v="Treated"/>
    <s v="Rape/sexual assault"/>
    <n v="7573"/>
    <n v="0"/>
    <n v="20840"/>
    <n v="6769"/>
    <n v="1"/>
    <n v="2.2000000000000002"/>
    <n v="0.38"/>
    <n v="11.33"/>
    <n v="1.89"/>
    <n v="1"/>
  </r>
  <r>
    <x v="13"/>
    <x v="0"/>
    <s v="Treated"/>
    <s v="Rape/sexual assault"/>
    <n v="13183"/>
    <n v="2920"/>
    <n v="23447"/>
    <n v="5236"/>
    <n v="1"/>
    <n v="5.3"/>
    <n v="2.62"/>
    <n v="10.46"/>
    <n v="1.88"/>
    <n v="1"/>
  </r>
  <r>
    <x v="14"/>
    <x v="0"/>
    <s v="Treated"/>
    <s v="Rape/sexual assault"/>
    <n v="23160"/>
    <n v="2458"/>
    <n v="43861"/>
    <n v="10562"/>
    <n v="1"/>
    <n v="5"/>
    <n v="2.11"/>
    <n v="11.35"/>
    <n v="2.16"/>
    <n v="1"/>
  </r>
  <r>
    <x v="15"/>
    <x v="0"/>
    <s v="Treated"/>
    <s v="Rape/sexual assault"/>
    <n v="27904"/>
    <n v="4416"/>
    <n v="51392"/>
    <n v="11984"/>
    <n v="1"/>
    <n v="13.4"/>
    <n v="6.16"/>
    <n v="26.82"/>
    <n v="5.0999999999999996"/>
    <n v="1"/>
  </r>
  <r>
    <x v="16"/>
    <x v="0"/>
    <s v="Treated"/>
    <s v="Rape/sexual assault"/>
    <n v="30256"/>
    <n v="7154"/>
    <n v="53358"/>
    <n v="11787"/>
    <n v="1"/>
    <n v="11.8"/>
    <n v="5.79"/>
    <n v="22.64"/>
    <n v="4.1500000000000004"/>
    <n v="1"/>
  </r>
  <r>
    <x v="17"/>
    <x v="0"/>
    <s v="Treated"/>
    <s v="Rape/sexual assault"/>
    <n v="64150"/>
    <n v="26842"/>
    <n v="101458"/>
    <n v="19035"/>
    <n v="1"/>
    <n v="19.7"/>
    <n v="11.93"/>
    <n v="30.81"/>
    <n v="4.8099999999999996"/>
    <n v="1"/>
  </r>
  <r>
    <x v="18"/>
    <x v="0"/>
    <s v="Treated"/>
    <s v="Rape/sexual assault"/>
    <n v="3976"/>
    <n v="0"/>
    <n v="10498"/>
    <n v="3327"/>
    <n v="1"/>
    <n v="1.1000000000000001"/>
    <n v="0.23"/>
    <n v="5.51"/>
    <n v="0.93"/>
    <n v="1"/>
  </r>
  <r>
    <x v="19"/>
    <x v="0"/>
    <s v="Treated"/>
    <s v="Rape/sexual assault"/>
    <n v="38463"/>
    <n v="12289"/>
    <n v="64637"/>
    <n v="13354"/>
    <n v="1"/>
    <n v="8.1"/>
    <n v="4.26"/>
    <n v="14.76"/>
    <n v="2.57"/>
    <n v="1"/>
  </r>
  <r>
    <x v="20"/>
    <x v="0"/>
    <s v="Treated"/>
    <s v="Rape/sexual assault"/>
    <n v="17087"/>
    <n v="1318"/>
    <n v="32857"/>
    <n v="8046"/>
    <n v="1"/>
    <n v="4.7"/>
    <n v="1.93"/>
    <n v="10.82"/>
    <n v="2.06"/>
    <n v="1"/>
  </r>
  <r>
    <x v="21"/>
    <x v="0"/>
    <s v="Treated"/>
    <s v="Rape/sexual assault"/>
    <n v="21169"/>
    <n v="1859"/>
    <n v="40479"/>
    <n v="9852"/>
    <n v="1"/>
    <n v="3.6"/>
    <n v="1.48"/>
    <n v="8.39"/>
    <n v="1.59"/>
    <n v="1"/>
  </r>
  <r>
    <x v="22"/>
    <x v="0"/>
    <s v="Treated"/>
    <s v="Rape/sexual assault"/>
    <n v="22172"/>
    <n v="5374"/>
    <n v="38969"/>
    <n v="8570"/>
    <n v="1"/>
    <n v="5.7"/>
    <n v="2.78"/>
    <n v="11.21"/>
    <n v="2.02"/>
    <n v="1"/>
  </r>
  <r>
    <x v="23"/>
    <x v="0"/>
    <s v="Treated"/>
    <s v="Rape/sexual assault"/>
    <n v="17206"/>
    <n v="0"/>
    <n v="34628"/>
    <n v="8889"/>
    <n v="1"/>
    <n v="3.1"/>
    <n v="1.1599999999999999"/>
    <n v="8.0500000000000007"/>
    <n v="1.54"/>
    <n v="1"/>
  </r>
  <r>
    <x v="24"/>
    <x v="0"/>
    <s v="Treated"/>
    <s v="Rape/sexual assault"/>
    <n v="34350"/>
    <n v="11541"/>
    <n v="57158"/>
    <n v="11637"/>
    <n v="1"/>
    <n v="7.9"/>
    <n v="4.2300000000000004"/>
    <n v="14.14"/>
    <n v="2.4300000000000002"/>
    <n v="1"/>
  </r>
  <r>
    <x v="25"/>
    <x v="0"/>
    <s v="Treated"/>
    <s v="Rape/sexual assault"/>
    <n v="21299"/>
    <n v="5023"/>
    <n v="37576"/>
    <n v="8305"/>
    <n v="1"/>
    <n v="3.8"/>
    <n v="1.81"/>
    <n v="7.73"/>
    <n v="1.41"/>
    <n v="1"/>
  </r>
  <r>
    <x v="26"/>
    <x v="0"/>
    <s v="Treated"/>
    <s v="Rape/sexual assault"/>
    <n v="19033"/>
    <n v="2372"/>
    <n v="35695"/>
    <n v="8501"/>
    <n v="1"/>
    <n v="2.8"/>
    <n v="1.2"/>
    <n v="6.5"/>
    <n v="1.22"/>
    <n v="1"/>
  </r>
  <r>
    <x v="27"/>
    <x v="0"/>
    <s v="Treated"/>
    <s v="Rape/sexual assault"/>
    <n v="77558"/>
    <n v="33105"/>
    <n v="122011"/>
    <n v="22680"/>
    <n v="1"/>
    <n v="8.6"/>
    <n v="5.0599999999999996"/>
    <n v="14.36"/>
    <n v="2.31"/>
    <n v="1"/>
  </r>
  <r>
    <x v="0"/>
    <x v="1"/>
    <s v="Treated"/>
    <s v="Rape/sexual assault"/>
    <n v="0"/>
    <m/>
    <m/>
    <m/>
    <n v="2"/>
    <n v="0"/>
    <m/>
    <m/>
    <m/>
    <n v="2"/>
  </r>
  <r>
    <x v="1"/>
    <x v="1"/>
    <s v="Treated"/>
    <s v="Rape/sexual assault"/>
    <n v="0"/>
    <m/>
    <m/>
    <m/>
    <n v="2"/>
    <n v="0"/>
    <m/>
    <m/>
    <m/>
    <n v="2"/>
  </r>
  <r>
    <x v="2"/>
    <x v="1"/>
    <s v="Treated"/>
    <s v="Rape/sexual assault"/>
    <n v="0"/>
    <m/>
    <m/>
    <m/>
    <n v="2"/>
    <n v="0"/>
    <m/>
    <m/>
    <m/>
    <n v="2"/>
  </r>
  <r>
    <x v="3"/>
    <x v="1"/>
    <s v="Treated"/>
    <s v="Rape/sexual assault"/>
    <n v="0"/>
    <m/>
    <m/>
    <m/>
    <n v="2"/>
    <n v="0"/>
    <m/>
    <m/>
    <m/>
    <n v="2"/>
  </r>
  <r>
    <x v="4"/>
    <x v="1"/>
    <s v="Treated"/>
    <s v="Rape/sexual assault"/>
    <n v="0"/>
    <m/>
    <m/>
    <m/>
    <n v="2"/>
    <n v="0"/>
    <m/>
    <m/>
    <m/>
    <n v="2"/>
  </r>
  <r>
    <x v="5"/>
    <x v="1"/>
    <s v="Treated"/>
    <s v="Rape/sexual assault"/>
    <n v="0"/>
    <m/>
    <m/>
    <m/>
    <n v="2"/>
    <n v="0"/>
    <m/>
    <m/>
    <m/>
    <n v="2"/>
  </r>
  <r>
    <x v="6"/>
    <x v="1"/>
    <s v="Treated"/>
    <s v="Rape/sexual assault"/>
    <n v="0"/>
    <m/>
    <m/>
    <m/>
    <n v="2"/>
    <n v="0"/>
    <m/>
    <m/>
    <m/>
    <n v="2"/>
  </r>
  <r>
    <x v="7"/>
    <x v="1"/>
    <s v="Treated"/>
    <s v="Rape/sexual assault"/>
    <n v="0"/>
    <m/>
    <m/>
    <m/>
    <n v="2"/>
    <n v="0"/>
    <m/>
    <m/>
    <m/>
    <n v="2"/>
  </r>
  <r>
    <x v="8"/>
    <x v="1"/>
    <s v="Treated"/>
    <s v="Rape/sexual assault"/>
    <n v="0"/>
    <m/>
    <m/>
    <m/>
    <n v="2"/>
    <n v="0"/>
    <m/>
    <m/>
    <m/>
    <n v="2"/>
  </r>
  <r>
    <x v="9"/>
    <x v="1"/>
    <s v="Treated"/>
    <s v="Rape/sexual assault"/>
    <n v="0"/>
    <m/>
    <m/>
    <m/>
    <n v="2"/>
    <n v="0"/>
    <m/>
    <m/>
    <m/>
    <n v="2"/>
  </r>
  <r>
    <x v="10"/>
    <x v="1"/>
    <s v="Treated"/>
    <s v="Rape/sexual assault"/>
    <n v="0"/>
    <m/>
    <m/>
    <m/>
    <n v="2"/>
    <n v="0"/>
    <m/>
    <m/>
    <m/>
    <n v="2"/>
  </r>
  <r>
    <x v="11"/>
    <x v="1"/>
    <s v="Treated"/>
    <s v="Rape/sexual assault"/>
    <n v="0"/>
    <m/>
    <m/>
    <m/>
    <n v="2"/>
    <n v="0"/>
    <m/>
    <m/>
    <m/>
    <n v="2"/>
  </r>
  <r>
    <x v="12"/>
    <x v="1"/>
    <s v="Treated"/>
    <s v="Rape/sexual assault"/>
    <n v="5219"/>
    <n v="0"/>
    <n v="16075"/>
    <n v="5539"/>
    <n v="1"/>
    <n v="1.5"/>
    <n v="0.19"/>
    <n v="10.81"/>
    <n v="1.56"/>
    <n v="1"/>
  </r>
  <r>
    <x v="13"/>
    <x v="1"/>
    <s v="Treated"/>
    <s v="Rape/sexual assault"/>
    <n v="0"/>
    <m/>
    <m/>
    <m/>
    <n v="2"/>
    <n v="0"/>
    <m/>
    <m/>
    <m/>
    <n v="2"/>
  </r>
  <r>
    <x v="14"/>
    <x v="1"/>
    <s v="Treated"/>
    <s v="Rape/sexual assault"/>
    <n v="0"/>
    <m/>
    <m/>
    <m/>
    <n v="2"/>
    <n v="0"/>
    <m/>
    <m/>
    <m/>
    <n v="2"/>
  </r>
  <r>
    <x v="15"/>
    <x v="1"/>
    <s v="Treated"/>
    <s v="Rape/sexual assault"/>
    <n v="0"/>
    <m/>
    <m/>
    <m/>
    <n v="2"/>
    <n v="0"/>
    <m/>
    <m/>
    <m/>
    <n v="2"/>
  </r>
  <r>
    <x v="16"/>
    <x v="1"/>
    <s v="Treated"/>
    <s v="Rape/sexual assault"/>
    <n v="0"/>
    <m/>
    <m/>
    <m/>
    <n v="2"/>
    <n v="0"/>
    <m/>
    <m/>
    <m/>
    <n v="2"/>
  </r>
  <r>
    <x v="17"/>
    <x v="1"/>
    <s v="Treated"/>
    <s v="Rape/sexual assault"/>
    <n v="0"/>
    <m/>
    <m/>
    <m/>
    <n v="2"/>
    <n v="0"/>
    <m/>
    <m/>
    <m/>
    <n v="2"/>
  </r>
  <r>
    <x v="18"/>
    <x v="1"/>
    <s v="Treated"/>
    <s v="Rape/sexual assault"/>
    <n v="3849"/>
    <n v="0"/>
    <n v="10248"/>
    <n v="3265"/>
    <n v="1"/>
    <n v="1.1000000000000001"/>
    <n v="0.21"/>
    <n v="5.45"/>
    <n v="0.91"/>
    <n v="1"/>
  </r>
  <r>
    <x v="19"/>
    <x v="1"/>
    <s v="Treated"/>
    <s v="Rape/sexual assault"/>
    <n v="2184"/>
    <n v="0"/>
    <n v="7384"/>
    <n v="2653"/>
    <n v="1"/>
    <n v="0.5"/>
    <n v="0.04"/>
    <n v="4.72"/>
    <n v="0.55000000000000004"/>
    <n v="2"/>
  </r>
  <r>
    <x v="20"/>
    <x v="1"/>
    <s v="Treated"/>
    <s v="Rape/sexual assault"/>
    <n v="2364"/>
    <n v="0"/>
    <n v="7366"/>
    <n v="2552"/>
    <n v="1"/>
    <n v="0.6"/>
    <n v="0.08"/>
    <n v="5.0599999999999996"/>
    <n v="0.69"/>
    <n v="1"/>
  </r>
  <r>
    <x v="21"/>
    <x v="1"/>
    <s v="Treated"/>
    <s v="Rape/sexual assault"/>
    <n v="0"/>
    <m/>
    <m/>
    <m/>
    <n v="2"/>
    <n v="0"/>
    <m/>
    <m/>
    <m/>
    <n v="2"/>
  </r>
  <r>
    <x v="22"/>
    <x v="1"/>
    <s v="Treated"/>
    <s v="Rape/sexual assault"/>
    <n v="0"/>
    <m/>
    <m/>
    <m/>
    <n v="2"/>
    <n v="0"/>
    <m/>
    <m/>
    <m/>
    <n v="2"/>
  </r>
  <r>
    <x v="23"/>
    <x v="1"/>
    <s v="Treated"/>
    <s v="Rape/sexual assault"/>
    <n v="0"/>
    <m/>
    <m/>
    <m/>
    <n v="2"/>
    <n v="0"/>
    <m/>
    <m/>
    <m/>
    <n v="2"/>
  </r>
  <r>
    <x v="24"/>
    <x v="1"/>
    <s v="Treated"/>
    <s v="Rape/sexual assault"/>
    <n v="9015"/>
    <n v="0"/>
    <n v="19326"/>
    <n v="5261"/>
    <n v="1"/>
    <n v="2.1"/>
    <n v="0.67"/>
    <n v="6.15"/>
    <n v="1.17"/>
    <n v="1"/>
  </r>
  <r>
    <x v="25"/>
    <x v="1"/>
    <s v="Treated"/>
    <s v="Rape/sexual assault"/>
    <n v="0"/>
    <m/>
    <m/>
    <m/>
    <n v="2"/>
    <n v="0"/>
    <m/>
    <m/>
    <m/>
    <n v="2"/>
  </r>
  <r>
    <x v="26"/>
    <x v="1"/>
    <s v="Treated"/>
    <s v="Rape/sexual assault"/>
    <n v="2626"/>
    <n v="0"/>
    <n v="8305"/>
    <n v="2897"/>
    <n v="1"/>
    <n v="0.4"/>
    <n v="0.05"/>
    <n v="3.28"/>
    <n v="0.43"/>
    <n v="2"/>
  </r>
  <r>
    <x v="27"/>
    <x v="1"/>
    <s v="Treated"/>
    <s v="Rape/sexual assault"/>
    <n v="5461"/>
    <n v="0"/>
    <n v="15340"/>
    <n v="5041"/>
    <n v="1"/>
    <n v="0.6"/>
    <n v="0.1"/>
    <n v="3.59"/>
    <n v="0.56000000000000005"/>
    <n v="1"/>
  </r>
  <r>
    <x v="0"/>
    <x v="2"/>
    <s v="Treated"/>
    <s v="Rape/sexual assault"/>
    <n v="8851"/>
    <n v="0"/>
    <n v="19588"/>
    <n v="5478"/>
    <n v="1"/>
    <n v="2.8"/>
    <n v="0.85"/>
    <n v="8.66"/>
    <n v="1.65"/>
    <n v="1"/>
  </r>
  <r>
    <x v="1"/>
    <x v="2"/>
    <s v="Treated"/>
    <s v="Rape/sexual assault"/>
    <n v="9140"/>
    <n v="0"/>
    <n v="20748"/>
    <n v="5923"/>
    <n v="1"/>
    <n v="2"/>
    <n v="0.56999999999999995"/>
    <n v="6.71"/>
    <n v="1.26"/>
    <n v="1"/>
  </r>
  <r>
    <x v="2"/>
    <x v="2"/>
    <s v="Treated"/>
    <s v="Rape/sexual assault"/>
    <n v="16545"/>
    <n v="1129"/>
    <n v="31961"/>
    <n v="7865"/>
    <n v="1"/>
    <n v="2.2999999999999998"/>
    <n v="0.91"/>
    <n v="5.47"/>
    <n v="1.03"/>
    <n v="1"/>
  </r>
  <r>
    <x v="3"/>
    <x v="2"/>
    <s v="Treated"/>
    <s v="Rape/sexual assault"/>
    <n v="10699"/>
    <n v="0"/>
    <n v="23188"/>
    <n v="6372"/>
    <n v="1"/>
    <n v="2.7"/>
    <n v="0.86"/>
    <n v="8.2200000000000006"/>
    <n v="1.57"/>
    <n v="1"/>
  </r>
  <r>
    <x v="4"/>
    <x v="2"/>
    <s v="Treated"/>
    <s v="Rape/sexual assault"/>
    <n v="1463"/>
    <n v="0"/>
    <n v="5593"/>
    <n v="2107"/>
    <n v="1"/>
    <n v="0.5"/>
    <n v="0.03"/>
    <n v="7.64"/>
    <n v="0.7"/>
    <n v="2"/>
  </r>
  <r>
    <x v="5"/>
    <x v="2"/>
    <s v="Treated"/>
    <s v="Rape/sexual assault"/>
    <n v="11559"/>
    <n v="0"/>
    <n v="26603"/>
    <n v="7676"/>
    <n v="1"/>
    <n v="2.7"/>
    <n v="0.75"/>
    <n v="9.1199999999999992"/>
    <n v="1.72"/>
    <n v="1"/>
  </r>
  <r>
    <x v="6"/>
    <x v="2"/>
    <s v="Treated"/>
    <s v="Rape/sexual assault"/>
    <n v="27787"/>
    <n v="4052"/>
    <n v="51522"/>
    <n v="12110"/>
    <n v="1"/>
    <n v="9.8000000000000007"/>
    <n v="4.3899999999999997"/>
    <n v="20.350000000000001"/>
    <n v="3.86"/>
    <n v="1"/>
  </r>
  <r>
    <x v="7"/>
    <x v="2"/>
    <s v="Treated"/>
    <s v="Rape/sexual assault"/>
    <n v="16118"/>
    <n v="0"/>
    <n v="32307"/>
    <n v="8260"/>
    <n v="1"/>
    <n v="5.4"/>
    <n v="2.08"/>
    <n v="13.14"/>
    <n v="2.54"/>
    <n v="1"/>
  </r>
  <r>
    <x v="8"/>
    <x v="2"/>
    <s v="Treated"/>
    <s v="Rape/sexual assault"/>
    <n v="14526"/>
    <n v="0"/>
    <n v="31084"/>
    <n v="8448"/>
    <n v="1"/>
    <n v="4.2"/>
    <n v="1.37"/>
    <n v="12.07"/>
    <n v="2.34"/>
    <n v="1"/>
  </r>
  <r>
    <x v="9"/>
    <x v="2"/>
    <s v="Treated"/>
    <s v="Rape/sexual assault"/>
    <n v="0"/>
    <m/>
    <m/>
    <m/>
    <n v="2"/>
    <n v="0"/>
    <m/>
    <m/>
    <m/>
    <n v="2"/>
  </r>
  <r>
    <x v="10"/>
    <x v="2"/>
    <s v="Treated"/>
    <s v="Rape/sexual assault"/>
    <n v="12118"/>
    <n v="0"/>
    <n v="25503"/>
    <n v="6829"/>
    <n v="1"/>
    <n v="4.5"/>
    <n v="1.58"/>
    <n v="12.24"/>
    <n v="2.38"/>
    <n v="1"/>
  </r>
  <r>
    <x v="11"/>
    <x v="2"/>
    <s v="Treated"/>
    <s v="Rape/sexual assault"/>
    <n v="7098"/>
    <n v="0"/>
    <n v="18699"/>
    <n v="5919"/>
    <n v="1"/>
    <n v="2.2999999999999998"/>
    <n v="0.47"/>
    <n v="10.76"/>
    <n v="1.88"/>
    <n v="1"/>
  </r>
  <r>
    <x v="12"/>
    <x v="2"/>
    <s v="Treated"/>
    <s v="Rape/sexual assault"/>
    <n v="9294"/>
    <n v="0"/>
    <n v="24124"/>
    <n v="7567"/>
    <n v="1"/>
    <n v="2.7"/>
    <n v="0.55000000000000004"/>
    <n v="11.88"/>
    <n v="2.11"/>
    <n v="1"/>
  </r>
  <r>
    <x v="13"/>
    <x v="2"/>
    <s v="Treated"/>
    <s v="Rape/sexual assault"/>
    <n v="6069"/>
    <n v="157"/>
    <n v="11981"/>
    <n v="3016"/>
    <n v="1"/>
    <n v="2.4"/>
    <n v="0.98"/>
    <n v="5.98"/>
    <n v="1.1299999999999999"/>
    <n v="1"/>
  </r>
  <r>
    <x v="14"/>
    <x v="2"/>
    <s v="Treated"/>
    <s v="Rape/sexual assault"/>
    <n v="20898"/>
    <n v="1396"/>
    <n v="40401"/>
    <n v="9950"/>
    <n v="1"/>
    <n v="4.5"/>
    <n v="1.83"/>
    <n v="10.68"/>
    <n v="2.04"/>
    <n v="1"/>
  </r>
  <r>
    <x v="15"/>
    <x v="2"/>
    <s v="Treated"/>
    <s v="Rape/sexual assault"/>
    <n v="22043"/>
    <n v="1603"/>
    <n v="42484"/>
    <n v="10429"/>
    <n v="1"/>
    <n v="10.6"/>
    <n v="4.43"/>
    <n v="23.29"/>
    <n v="4.54"/>
    <n v="1"/>
  </r>
  <r>
    <x v="16"/>
    <x v="2"/>
    <s v="Treated"/>
    <s v="Rape/sexual assault"/>
    <n v="12587"/>
    <n v="0"/>
    <n v="26612"/>
    <n v="7156"/>
    <n v="1"/>
    <n v="4.9000000000000004"/>
    <n v="1.66"/>
    <n v="13.68"/>
    <n v="2.67"/>
    <n v="1"/>
  </r>
  <r>
    <x v="17"/>
    <x v="2"/>
    <s v="Treated"/>
    <s v="Rape/sexual assault"/>
    <n v="24892"/>
    <n v="4127"/>
    <n v="45656"/>
    <n v="10594"/>
    <n v="1"/>
    <n v="7.7"/>
    <n v="3.49"/>
    <n v="15.95"/>
    <n v="2.99"/>
    <n v="1"/>
  </r>
  <r>
    <x v="18"/>
    <x v="2"/>
    <s v="Treated"/>
    <s v="Rape/sexual assault"/>
    <n v="33944"/>
    <n v="9427"/>
    <n v="58461"/>
    <n v="12509"/>
    <n v="1"/>
    <n v="9.6999999999999993"/>
    <n v="5.04"/>
    <n v="17.88"/>
    <n v="3.16"/>
    <n v="1"/>
  </r>
  <r>
    <x v="19"/>
    <x v="2"/>
    <s v="Treated"/>
    <s v="Rape/sexual assault"/>
    <n v="31045"/>
    <n v="8009"/>
    <n v="54082"/>
    <n v="11754"/>
    <n v="1"/>
    <n v="6.5"/>
    <n v="3.22"/>
    <n v="12.73"/>
    <n v="2.2999999999999998"/>
    <n v="1"/>
  </r>
  <r>
    <x v="20"/>
    <x v="2"/>
    <s v="Treated"/>
    <s v="Rape/sexual assault"/>
    <n v="33416"/>
    <n v="9550"/>
    <n v="57283"/>
    <n v="12177"/>
    <n v="0"/>
    <n v="9.1"/>
    <n v="4.72"/>
    <n v="16.86"/>
    <n v="2.98"/>
    <n v="0"/>
  </r>
  <r>
    <x v="21"/>
    <x v="2"/>
    <s v="Treated"/>
    <s v="Rape/sexual assault"/>
    <n v="29953"/>
    <n v="6198"/>
    <n v="53707"/>
    <n v="12120"/>
    <n v="1"/>
    <n v="5.0999999999999996"/>
    <n v="2.38"/>
    <n v="10.46"/>
    <n v="1.92"/>
    <n v="1"/>
  </r>
  <r>
    <x v="22"/>
    <x v="2"/>
    <s v="Treated"/>
    <s v="Rape/sexual assault"/>
    <n v="10507"/>
    <n v="0"/>
    <n v="21101"/>
    <n v="5405"/>
    <n v="1"/>
    <n v="2.7"/>
    <n v="1.01"/>
    <n v="6.93"/>
    <n v="1.32"/>
    <n v="1"/>
  </r>
  <r>
    <x v="23"/>
    <x v="2"/>
    <s v="Treated"/>
    <s v="Rape/sexual assault"/>
    <n v="23452"/>
    <n v="2567"/>
    <n v="44337"/>
    <n v="10656"/>
    <n v="1"/>
    <n v="4.2"/>
    <n v="1.8"/>
    <n v="9.66"/>
    <n v="1.83"/>
    <n v="1"/>
  </r>
  <r>
    <x v="24"/>
    <x v="2"/>
    <s v="Treated"/>
    <s v="Rape/sexual assault"/>
    <n v="18776"/>
    <n v="2938"/>
    <n v="34614"/>
    <n v="8081"/>
    <n v="1"/>
    <n v="4.3"/>
    <n v="1.91"/>
    <n v="9.3699999999999992"/>
    <n v="1.75"/>
    <n v="1"/>
  </r>
  <r>
    <x v="25"/>
    <x v="2"/>
    <s v="Treated"/>
    <s v="Rape/sexual assault"/>
    <n v="53018"/>
    <n v="24859"/>
    <n v="81177"/>
    <n v="14367"/>
    <n v="0"/>
    <n v="9.4"/>
    <n v="5.77"/>
    <n v="14.99"/>
    <n v="2.2999999999999998"/>
    <n v="0"/>
  </r>
  <r>
    <x v="26"/>
    <x v="2"/>
    <s v="Treated"/>
    <s v="Rape/sexual assault"/>
    <n v="19535"/>
    <n v="2628"/>
    <n v="36441"/>
    <n v="8626"/>
    <n v="1"/>
    <n v="2.9"/>
    <n v="1.24"/>
    <n v="6.6"/>
    <n v="1.24"/>
    <n v="1"/>
  </r>
  <r>
    <x v="27"/>
    <x v="2"/>
    <s v="Treated"/>
    <s v="Rape/sexual assault"/>
    <n v="38048"/>
    <n v="8850"/>
    <n v="67245"/>
    <n v="14897"/>
    <n v="0"/>
    <n v="4.2"/>
    <n v="2.02"/>
    <n v="8.67"/>
    <n v="1.58"/>
    <n v="0"/>
  </r>
  <r>
    <x v="0"/>
    <x v="3"/>
    <s v="Treated"/>
    <s v="Rape/sexual assault"/>
    <n v="9522"/>
    <n v="0"/>
    <n v="20722"/>
    <n v="5715"/>
    <n v="1"/>
    <n v="3"/>
    <n v="0.95"/>
    <n v="8.9700000000000006"/>
    <n v="1.72"/>
    <n v="1"/>
  </r>
  <r>
    <x v="1"/>
    <x v="3"/>
    <s v="Treated"/>
    <s v="Rape/sexual assault"/>
    <n v="8498"/>
    <n v="0"/>
    <n v="19643"/>
    <n v="5686"/>
    <n v="1"/>
    <n v="1.9"/>
    <n v="0.51"/>
    <n v="6.5"/>
    <n v="1.21"/>
    <n v="1"/>
  </r>
  <r>
    <x v="2"/>
    <x v="3"/>
    <s v="Treated"/>
    <s v="Rape/sexual assault"/>
    <n v="10253"/>
    <n v="0"/>
    <n v="21896"/>
    <n v="5941"/>
    <n v="1"/>
    <n v="1.4"/>
    <n v="0.46"/>
    <n v="4.18"/>
    <n v="0.79"/>
    <n v="1"/>
  </r>
  <r>
    <x v="3"/>
    <x v="3"/>
    <s v="Treated"/>
    <s v="Rape/sexual assault"/>
    <n v="2948"/>
    <n v="0"/>
    <n v="9149"/>
    <n v="3163"/>
    <n v="1"/>
    <n v="0.7"/>
    <n v="0.09"/>
    <n v="5.8"/>
    <n v="0.8"/>
    <n v="1"/>
  </r>
  <r>
    <x v="4"/>
    <x v="3"/>
    <s v="Treated"/>
    <s v="Rape/sexual assault"/>
    <n v="4032"/>
    <n v="0"/>
    <n v="11130"/>
    <n v="3622"/>
    <n v="1"/>
    <n v="1.4"/>
    <n v="0.24"/>
    <n v="7.36"/>
    <n v="1.2"/>
    <n v="1"/>
  </r>
  <r>
    <x v="5"/>
    <x v="3"/>
    <s v="Treated"/>
    <s v="Rape/sexual assault"/>
    <n v="12616"/>
    <n v="0"/>
    <n v="28430"/>
    <n v="8069"/>
    <n v="1"/>
    <n v="2.9"/>
    <n v="0.86"/>
    <n v="9.4700000000000006"/>
    <n v="1.8"/>
    <n v="1"/>
  </r>
  <r>
    <x v="6"/>
    <x v="3"/>
    <s v="Treated"/>
    <s v="Rape/sexual assault"/>
    <n v="14923"/>
    <n v="0"/>
    <n v="31400"/>
    <n v="8407"/>
    <n v="1"/>
    <n v="5.2"/>
    <n v="1.81"/>
    <n v="14.28"/>
    <n v="2.79"/>
    <n v="1"/>
  </r>
  <r>
    <x v="7"/>
    <x v="3"/>
    <s v="Treated"/>
    <s v="Rape/sexual assault"/>
    <n v="3050"/>
    <n v="0"/>
    <n v="8930"/>
    <n v="3000"/>
    <n v="1"/>
    <n v="1"/>
    <n v="0.15"/>
    <n v="6.48"/>
    <n v="0.98"/>
    <n v="1"/>
  </r>
  <r>
    <x v="8"/>
    <x v="3"/>
    <s v="Treated"/>
    <s v="Rape/sexual assault"/>
    <n v="0"/>
    <m/>
    <m/>
    <m/>
    <n v="2"/>
    <n v="0"/>
    <m/>
    <m/>
    <m/>
    <n v="2"/>
  </r>
  <r>
    <x v="9"/>
    <x v="3"/>
    <s v="Treated"/>
    <s v="Rape/sexual assault"/>
    <n v="18680"/>
    <n v="1613"/>
    <n v="35746"/>
    <n v="8708"/>
    <n v="1"/>
    <n v="7.6"/>
    <n v="3.24"/>
    <n v="17.02"/>
    <n v="3.27"/>
    <n v="1"/>
  </r>
  <r>
    <x v="10"/>
    <x v="3"/>
    <s v="Treated"/>
    <s v="Rape/sexual assault"/>
    <n v="5623"/>
    <n v="0"/>
    <n v="14000"/>
    <n v="4274"/>
    <n v="1"/>
    <n v="2.1"/>
    <n v="0.49"/>
    <n v="8.5"/>
    <n v="1.54"/>
    <n v="1"/>
  </r>
  <r>
    <x v="11"/>
    <x v="3"/>
    <s v="Treated"/>
    <s v="Rape/sexual assault"/>
    <n v="10472"/>
    <n v="0"/>
    <n v="24985"/>
    <n v="7405"/>
    <n v="1"/>
    <n v="3.4"/>
    <n v="0.89"/>
    <n v="12.31"/>
    <n v="2.3199999999999998"/>
    <n v="1"/>
  </r>
  <r>
    <x v="12"/>
    <x v="3"/>
    <s v="Treated"/>
    <s v="Rape/sexual assault"/>
    <n v="10673"/>
    <n v="0"/>
    <n v="26671"/>
    <n v="8162"/>
    <n v="1"/>
    <n v="3.1"/>
    <n v="0.7"/>
    <n v="12.37"/>
    <n v="2.27"/>
    <n v="1"/>
  </r>
  <r>
    <x v="13"/>
    <x v="3"/>
    <s v="Treated"/>
    <s v="Rape/sexual assault"/>
    <n v="22206"/>
    <n v="7270"/>
    <n v="37142"/>
    <n v="7621"/>
    <n v="1"/>
    <n v="8.9"/>
    <n v="4.97"/>
    <n v="15.58"/>
    <n v="2.62"/>
    <n v="1"/>
  </r>
  <r>
    <x v="14"/>
    <x v="3"/>
    <s v="Treated"/>
    <s v="Rape/sexual assault"/>
    <n v="19724"/>
    <n v="864"/>
    <n v="38585"/>
    <n v="9623"/>
    <n v="1"/>
    <n v="4.3"/>
    <n v="1.69"/>
    <n v="10.32"/>
    <n v="1.98"/>
    <n v="1"/>
  </r>
  <r>
    <x v="15"/>
    <x v="3"/>
    <s v="Treated"/>
    <s v="Rape/sexual assault"/>
    <n v="13777"/>
    <n v="0"/>
    <n v="29341"/>
    <n v="7941"/>
    <n v="1"/>
    <n v="6.6"/>
    <n v="2.23"/>
    <n v="18.079999999999998"/>
    <n v="3.58"/>
    <n v="1"/>
  </r>
  <r>
    <x v="16"/>
    <x v="3"/>
    <s v="Treated"/>
    <s v="Rape/sexual assault"/>
    <n v="19073"/>
    <n v="1347"/>
    <n v="36798"/>
    <n v="9044"/>
    <n v="1"/>
    <n v="7.5"/>
    <n v="3.06"/>
    <n v="17.07"/>
    <n v="3.3"/>
    <n v="1"/>
  </r>
  <r>
    <x v="17"/>
    <x v="3"/>
    <s v="Treated"/>
    <s v="Rape/sexual assault"/>
    <n v="13502"/>
    <n v="0"/>
    <n v="27920"/>
    <n v="7357"/>
    <n v="1"/>
    <n v="4.2"/>
    <n v="1.48"/>
    <n v="11.1"/>
    <n v="2.15"/>
    <n v="1"/>
  </r>
  <r>
    <x v="18"/>
    <x v="3"/>
    <s v="Treated"/>
    <s v="Rape/sexual assault"/>
    <n v="20017"/>
    <n v="2546"/>
    <n v="37487"/>
    <n v="8914"/>
    <n v="1"/>
    <n v="5.7"/>
    <n v="2.52"/>
    <n v="12.46"/>
    <n v="2.35"/>
    <n v="1"/>
  </r>
  <r>
    <x v="19"/>
    <x v="3"/>
    <s v="Treated"/>
    <s v="Rape/sexual assault"/>
    <n v="66353"/>
    <n v="29913"/>
    <n v="102793"/>
    <n v="18592"/>
    <n v="1"/>
    <n v="13.9"/>
    <n v="8.5"/>
    <n v="21.98"/>
    <n v="3.39"/>
    <n v="1"/>
  </r>
  <r>
    <x v="20"/>
    <x v="3"/>
    <s v="Treated"/>
    <s v="Rape/sexual assault"/>
    <n v="18257"/>
    <n v="1839"/>
    <n v="34674"/>
    <n v="8377"/>
    <n v="1"/>
    <n v="5"/>
    <n v="2.11"/>
    <n v="11.27"/>
    <n v="2.14"/>
    <n v="1"/>
  </r>
  <r>
    <x v="21"/>
    <x v="3"/>
    <s v="Treated"/>
    <s v="Rape/sexual assault"/>
    <n v="24187"/>
    <n v="3287"/>
    <n v="45088"/>
    <n v="10664"/>
    <n v="1"/>
    <n v="4.0999999999999996"/>
    <n v="1.78"/>
    <n v="9.11"/>
    <n v="1.71"/>
    <n v="1"/>
  </r>
  <r>
    <x v="22"/>
    <x v="3"/>
    <s v="Treated"/>
    <s v="Rape/sexual assault"/>
    <n v="14317"/>
    <n v="1519"/>
    <n v="27114"/>
    <n v="6529"/>
    <n v="1"/>
    <n v="3.7"/>
    <n v="1.56"/>
    <n v="8.3699999999999992"/>
    <n v="1.58"/>
    <n v="1"/>
  </r>
  <r>
    <x v="23"/>
    <x v="3"/>
    <s v="Treated"/>
    <s v="Rape/sexual assault"/>
    <n v="13683"/>
    <n v="0"/>
    <n v="28943"/>
    <n v="7786"/>
    <n v="1"/>
    <n v="2.5"/>
    <n v="0.83"/>
    <n v="7.12"/>
    <n v="1.36"/>
    <n v="1"/>
  </r>
  <r>
    <x v="24"/>
    <x v="3"/>
    <s v="Treated"/>
    <s v="Rape/sexual assault"/>
    <n v="11905"/>
    <n v="0"/>
    <n v="24017"/>
    <n v="6180"/>
    <n v="1"/>
    <n v="2.7"/>
    <n v="1.01"/>
    <n v="7.12"/>
    <n v="1.36"/>
    <n v="1"/>
  </r>
  <r>
    <x v="25"/>
    <x v="3"/>
    <s v="Treated"/>
    <s v="Rape/sexual assault"/>
    <n v="20274"/>
    <n v="4463"/>
    <n v="36086"/>
    <n v="8067"/>
    <n v="1"/>
    <n v="3.6"/>
    <n v="1.69"/>
    <n v="7.48"/>
    <n v="1.37"/>
    <n v="1"/>
  </r>
  <r>
    <x v="26"/>
    <x v="3"/>
    <s v="Treated"/>
    <s v="Rape/sexual assault"/>
    <n v="18263"/>
    <n v="1984"/>
    <n v="34543"/>
    <n v="8306"/>
    <n v="1"/>
    <n v="2.7"/>
    <n v="1.1299999999999999"/>
    <n v="6.34"/>
    <n v="1.19"/>
    <n v="1"/>
  </r>
  <r>
    <x v="27"/>
    <x v="3"/>
    <s v="Treated"/>
    <s v="Rape/sexual assault"/>
    <n v="54584"/>
    <n v="18517"/>
    <n v="90651"/>
    <n v="18402"/>
    <n v="0"/>
    <n v="6.1"/>
    <n v="3.24"/>
    <n v="11.11"/>
    <n v="1.92"/>
    <n v="0"/>
  </r>
  <r>
    <x v="0"/>
    <x v="4"/>
    <s v="Treated"/>
    <s v="Rape/sexual assault"/>
    <n v="3379"/>
    <n v="0"/>
    <n v="9609"/>
    <n v="3179"/>
    <n v="1"/>
    <n v="1.1000000000000001"/>
    <n v="0.17"/>
    <n v="6.27"/>
    <n v="0.98"/>
    <n v="1"/>
  </r>
  <r>
    <x v="1"/>
    <x v="4"/>
    <s v="Treated"/>
    <s v="Rape/sexual assault"/>
    <n v="1152"/>
    <n v="0"/>
    <n v="4933"/>
    <n v="1929"/>
    <n v="1"/>
    <n v="0.3"/>
    <n v="0.01"/>
    <n v="6.25"/>
    <n v="0.42"/>
    <n v="2"/>
  </r>
  <r>
    <x v="2"/>
    <x v="4"/>
    <s v="Treated"/>
    <s v="Rape/sexual assault"/>
    <n v="1622"/>
    <n v="0"/>
    <n v="5780"/>
    <n v="2122"/>
    <n v="1"/>
    <n v="0.2"/>
    <n v="0.02"/>
    <n v="2.78"/>
    <n v="0.28999999999999998"/>
    <n v="2"/>
  </r>
  <r>
    <x v="3"/>
    <x v="4"/>
    <s v="Treated"/>
    <s v="Rape/sexual assault"/>
    <n v="0"/>
    <m/>
    <m/>
    <m/>
    <n v="2"/>
    <n v="0"/>
    <m/>
    <m/>
    <m/>
    <n v="2"/>
  </r>
  <r>
    <x v="4"/>
    <x v="4"/>
    <s v="Treated"/>
    <s v="Rape/sexual assault"/>
    <n v="0"/>
    <m/>
    <m/>
    <m/>
    <n v="2"/>
    <n v="0"/>
    <m/>
    <m/>
    <m/>
    <n v="2"/>
  </r>
  <r>
    <x v="5"/>
    <x v="4"/>
    <s v="Treated"/>
    <s v="Rape/sexual assault"/>
    <n v="0"/>
    <m/>
    <m/>
    <m/>
    <n v="2"/>
    <n v="0"/>
    <m/>
    <m/>
    <m/>
    <n v="2"/>
  </r>
  <r>
    <x v="6"/>
    <x v="4"/>
    <s v="Treated"/>
    <s v="Rape/sexual assault"/>
    <n v="0"/>
    <m/>
    <m/>
    <m/>
    <n v="2"/>
    <n v="0"/>
    <m/>
    <m/>
    <m/>
    <n v="2"/>
  </r>
  <r>
    <x v="7"/>
    <x v="4"/>
    <s v="Treated"/>
    <s v="Rape/sexual assault"/>
    <n v="4061"/>
    <n v="0"/>
    <n v="11021"/>
    <n v="3551"/>
    <n v="1"/>
    <n v="1.4"/>
    <n v="0.25"/>
    <n v="6.94"/>
    <n v="1.1499999999999999"/>
    <n v="1"/>
  </r>
  <r>
    <x v="8"/>
    <x v="4"/>
    <s v="Treated"/>
    <s v="Rape/sexual assault"/>
    <n v="7528"/>
    <n v="0"/>
    <n v="19098"/>
    <n v="5903"/>
    <n v="1"/>
    <n v="2.2000000000000002"/>
    <n v="0.47"/>
    <n v="9.3699999999999992"/>
    <n v="1.67"/>
    <n v="1"/>
  </r>
  <r>
    <x v="9"/>
    <x v="4"/>
    <s v="Treated"/>
    <s v="Rape/sexual assault"/>
    <n v="3263"/>
    <n v="0"/>
    <n v="9441"/>
    <n v="3152"/>
    <n v="1"/>
    <n v="1.3"/>
    <n v="0.21"/>
    <n v="8.17"/>
    <n v="1.27"/>
    <n v="1"/>
  </r>
  <r>
    <x v="10"/>
    <x v="4"/>
    <s v="Treated"/>
    <s v="Rape/sexual assault"/>
    <n v="0"/>
    <m/>
    <m/>
    <m/>
    <n v="2"/>
    <n v="0"/>
    <m/>
    <m/>
    <m/>
    <n v="2"/>
  </r>
  <r>
    <x v="11"/>
    <x v="4"/>
    <s v="Treated"/>
    <s v="Rape/sexual assault"/>
    <n v="0"/>
    <m/>
    <m/>
    <m/>
    <n v="2"/>
    <n v="0"/>
    <m/>
    <m/>
    <m/>
    <n v="2"/>
  </r>
  <r>
    <x v="12"/>
    <x v="4"/>
    <s v="Treated"/>
    <s v="Rape/sexual assault"/>
    <n v="2892"/>
    <n v="0"/>
    <n v="10822"/>
    <n v="4046"/>
    <n v="1"/>
    <n v="0.8"/>
    <n v="0.05"/>
    <n v="11.45"/>
    <n v="1.1499999999999999"/>
    <n v="1"/>
  </r>
  <r>
    <x v="13"/>
    <x v="4"/>
    <s v="Treated"/>
    <s v="Rape/sexual assault"/>
    <n v="0"/>
    <m/>
    <m/>
    <m/>
    <n v="2"/>
    <n v="0"/>
    <m/>
    <m/>
    <m/>
    <n v="2"/>
  </r>
  <r>
    <x v="14"/>
    <x v="4"/>
    <s v="Treated"/>
    <s v="Rape/sexual assault"/>
    <n v="0"/>
    <m/>
    <m/>
    <m/>
    <n v="2"/>
    <n v="0"/>
    <m/>
    <m/>
    <m/>
    <n v="2"/>
  </r>
  <r>
    <x v="15"/>
    <x v="4"/>
    <s v="Treated"/>
    <s v="Rape/sexual assault"/>
    <n v="0"/>
    <m/>
    <m/>
    <m/>
    <n v="2"/>
    <n v="0"/>
    <m/>
    <m/>
    <m/>
    <n v="2"/>
  </r>
  <r>
    <x v="16"/>
    <x v="4"/>
    <s v="Treated"/>
    <s v="Rape/sexual assault"/>
    <n v="2624"/>
    <n v="0"/>
    <n v="8603"/>
    <n v="3050"/>
    <n v="1"/>
    <n v="1"/>
    <n v="0.11"/>
    <n v="9.18"/>
    <n v="1.18"/>
    <n v="1"/>
  </r>
  <r>
    <x v="17"/>
    <x v="4"/>
    <s v="Treated"/>
    <s v="Rape/sexual assault"/>
    <n v="0"/>
    <m/>
    <m/>
    <m/>
    <n v="2"/>
    <n v="0"/>
    <m/>
    <m/>
    <m/>
    <n v="2"/>
  </r>
  <r>
    <x v="18"/>
    <x v="4"/>
    <s v="Treated"/>
    <s v="Rape/sexual assault"/>
    <n v="2326"/>
    <n v="0"/>
    <n v="7107"/>
    <n v="2440"/>
    <n v="1"/>
    <n v="0.7"/>
    <n v="0.09"/>
    <n v="4.9000000000000004"/>
    <n v="0.69"/>
    <n v="1"/>
  </r>
  <r>
    <x v="19"/>
    <x v="4"/>
    <s v="Treated"/>
    <s v="Rape/sexual assault"/>
    <n v="4605"/>
    <n v="0"/>
    <n v="12389"/>
    <n v="3971"/>
    <n v="1"/>
    <n v="1"/>
    <n v="0.18"/>
    <n v="5"/>
    <n v="0.82"/>
    <n v="1"/>
  </r>
  <r>
    <x v="20"/>
    <x v="4"/>
    <s v="Treated"/>
    <s v="Rape/sexual assault"/>
    <n v="2115"/>
    <n v="0"/>
    <n v="6819"/>
    <n v="2400"/>
    <n v="1"/>
    <n v="0.6"/>
    <n v="0.06"/>
    <n v="5.04"/>
    <n v="0.65"/>
    <n v="1"/>
  </r>
  <r>
    <x v="21"/>
    <x v="4"/>
    <s v="Treated"/>
    <s v="Rape/sexual assault"/>
    <n v="2373"/>
    <n v="0"/>
    <n v="7985"/>
    <n v="2863"/>
    <n v="1"/>
    <n v="0.4"/>
    <n v="0.04"/>
    <n v="4.09"/>
    <n v="0.48"/>
    <n v="2"/>
  </r>
  <r>
    <x v="22"/>
    <x v="4"/>
    <s v="Treated"/>
    <s v="Rape/sexual assault"/>
    <n v="3137"/>
    <n v="0"/>
    <n v="8338"/>
    <n v="2653"/>
    <n v="1"/>
    <n v="0.8"/>
    <n v="0.16"/>
    <n v="4.0199999999999996"/>
    <n v="0.67"/>
    <n v="1"/>
  </r>
  <r>
    <x v="23"/>
    <x v="4"/>
    <s v="Treated"/>
    <s v="Rape/sexual assault"/>
    <n v="0"/>
    <m/>
    <m/>
    <m/>
    <n v="2"/>
    <n v="0"/>
    <m/>
    <m/>
    <m/>
    <n v="2"/>
  </r>
  <r>
    <x v="24"/>
    <x v="4"/>
    <s v="Treated"/>
    <s v="Rape/sexual assault"/>
    <n v="0"/>
    <m/>
    <m/>
    <m/>
    <n v="2"/>
    <n v="0"/>
    <m/>
    <m/>
    <m/>
    <n v="2"/>
  </r>
  <r>
    <x v="25"/>
    <x v="4"/>
    <s v="Treated"/>
    <s v="Rape/sexual assault"/>
    <n v="0"/>
    <m/>
    <m/>
    <m/>
    <n v="2"/>
    <n v="0"/>
    <m/>
    <m/>
    <m/>
    <n v="2"/>
  </r>
  <r>
    <x v="26"/>
    <x v="4"/>
    <s v="Treated"/>
    <s v="Rape/sexual assault"/>
    <n v="2087"/>
    <n v="0"/>
    <n v="7118"/>
    <n v="2567"/>
    <n v="1"/>
    <n v="0.3"/>
    <n v="0.03"/>
    <n v="3.34"/>
    <n v="0.38"/>
    <n v="2"/>
  </r>
  <r>
    <x v="27"/>
    <x v="4"/>
    <s v="Treated"/>
    <s v="Rape/sexual assault"/>
    <n v="2144"/>
    <n v="0"/>
    <n v="8151"/>
    <n v="3065"/>
    <n v="1"/>
    <n v="0.2"/>
    <n v="0.01"/>
    <n v="3.78"/>
    <n v="0.34"/>
    <n v="2"/>
  </r>
  <r>
    <x v="0"/>
    <x v="5"/>
    <s v="Treated"/>
    <s v="Rape/sexual assault"/>
    <n v="0"/>
    <m/>
    <m/>
    <m/>
    <n v="2"/>
    <n v="0"/>
    <m/>
    <m/>
    <m/>
    <n v="2"/>
  </r>
  <r>
    <x v="1"/>
    <x v="5"/>
    <s v="Treated"/>
    <s v="Rape/sexual assault"/>
    <n v="1247"/>
    <n v="0"/>
    <n v="5188"/>
    <n v="2011"/>
    <n v="1"/>
    <n v="0.3"/>
    <n v="0.01"/>
    <n v="6.01"/>
    <n v="0.44"/>
    <n v="2"/>
  </r>
  <r>
    <x v="2"/>
    <x v="5"/>
    <s v="Treated"/>
    <s v="Rape/sexual assault"/>
    <n v="1512"/>
    <n v="0"/>
    <n v="5517"/>
    <n v="2043"/>
    <n v="1"/>
    <n v="0.2"/>
    <n v="0.01"/>
    <n v="2.82"/>
    <n v="0.28000000000000003"/>
    <n v="2"/>
  </r>
  <r>
    <x v="3"/>
    <x v="5"/>
    <s v="Treated"/>
    <s v="Rape/sexual assault"/>
    <n v="1241"/>
    <n v="0"/>
    <n v="5169"/>
    <n v="2004"/>
    <n v="1"/>
    <n v="0.3"/>
    <n v="0.01"/>
    <n v="6.96"/>
    <n v="0.51"/>
    <n v="2"/>
  </r>
  <r>
    <x v="4"/>
    <x v="5"/>
    <s v="Treated"/>
    <s v="Rape/sexual assault"/>
    <n v="0"/>
    <m/>
    <m/>
    <m/>
    <n v="2"/>
    <n v="0"/>
    <m/>
    <m/>
    <m/>
    <n v="2"/>
  </r>
  <r>
    <x v="5"/>
    <x v="5"/>
    <s v="Treated"/>
    <s v="Rape/sexual assault"/>
    <n v="0"/>
    <m/>
    <m/>
    <m/>
    <n v="2"/>
    <n v="0"/>
    <m/>
    <m/>
    <m/>
    <n v="2"/>
  </r>
  <r>
    <x v="6"/>
    <x v="5"/>
    <s v="Treated"/>
    <s v="Rape/sexual assault"/>
    <n v="0"/>
    <m/>
    <m/>
    <m/>
    <n v="2"/>
    <n v="0"/>
    <m/>
    <m/>
    <m/>
    <n v="2"/>
  </r>
  <r>
    <x v="7"/>
    <x v="5"/>
    <s v="Treated"/>
    <s v="Rape/sexual assault"/>
    <n v="0"/>
    <m/>
    <m/>
    <m/>
    <n v="2"/>
    <n v="0"/>
    <m/>
    <m/>
    <m/>
    <n v="2"/>
  </r>
  <r>
    <x v="8"/>
    <x v="5"/>
    <s v="Treated"/>
    <s v="Rape/sexual assault"/>
    <n v="38218"/>
    <n v="9699"/>
    <n v="66737"/>
    <n v="14551"/>
    <n v="1"/>
    <n v="11"/>
    <n v="5.46"/>
    <n v="20.98"/>
    <n v="3.81"/>
    <n v="1"/>
  </r>
  <r>
    <x v="9"/>
    <x v="5"/>
    <s v="Treated"/>
    <s v="Rape/sexual assault"/>
    <n v="0"/>
    <m/>
    <m/>
    <m/>
    <n v="2"/>
    <n v="0"/>
    <m/>
    <m/>
    <m/>
    <n v="2"/>
  </r>
  <r>
    <x v="10"/>
    <x v="5"/>
    <s v="Treated"/>
    <s v="Rape/sexual assault"/>
    <n v="0"/>
    <m/>
    <m/>
    <m/>
    <n v="2"/>
    <n v="0"/>
    <m/>
    <m/>
    <m/>
    <n v="2"/>
  </r>
  <r>
    <x v="11"/>
    <x v="5"/>
    <s v="Treated"/>
    <s v="Rape/sexual assault"/>
    <n v="0"/>
    <m/>
    <m/>
    <m/>
    <n v="2"/>
    <n v="0"/>
    <m/>
    <m/>
    <m/>
    <n v="2"/>
  </r>
  <r>
    <x v="12"/>
    <x v="5"/>
    <s v="Treated"/>
    <s v="Rape/sexual assault"/>
    <n v="0"/>
    <m/>
    <m/>
    <m/>
    <n v="2"/>
    <n v="0"/>
    <m/>
    <m/>
    <m/>
    <n v="2"/>
  </r>
  <r>
    <x v="13"/>
    <x v="5"/>
    <s v="Treated"/>
    <s v="Rape/sexual assault"/>
    <n v="8042"/>
    <n v="828"/>
    <n v="15256"/>
    <n v="3681"/>
    <n v="1"/>
    <n v="3.2"/>
    <n v="1.41"/>
    <n v="7.29"/>
    <n v="1.36"/>
    <n v="1"/>
  </r>
  <r>
    <x v="14"/>
    <x v="5"/>
    <s v="Treated"/>
    <s v="Rape/sexual assault"/>
    <n v="0"/>
    <m/>
    <m/>
    <m/>
    <n v="2"/>
    <n v="0"/>
    <m/>
    <m/>
    <m/>
    <n v="2"/>
  </r>
  <r>
    <x v="15"/>
    <x v="5"/>
    <s v="Treated"/>
    <s v="Rape/sexual assault"/>
    <n v="0"/>
    <m/>
    <m/>
    <m/>
    <n v="2"/>
    <n v="0"/>
    <m/>
    <m/>
    <m/>
    <n v="2"/>
  </r>
  <r>
    <x v="16"/>
    <x v="5"/>
    <s v="Treated"/>
    <s v="Rape/sexual assault"/>
    <n v="0"/>
    <m/>
    <m/>
    <m/>
    <n v="2"/>
    <n v="0"/>
    <m/>
    <m/>
    <m/>
    <n v="2"/>
  </r>
  <r>
    <x v="17"/>
    <x v="5"/>
    <s v="Treated"/>
    <s v="Rape/sexual assault"/>
    <n v="0"/>
    <m/>
    <m/>
    <m/>
    <n v="2"/>
    <n v="0"/>
    <m/>
    <m/>
    <m/>
    <n v="2"/>
  </r>
  <r>
    <x v="18"/>
    <x v="5"/>
    <s v="Treated"/>
    <s v="Rape/sexual assault"/>
    <n v="0"/>
    <m/>
    <m/>
    <m/>
    <n v="2"/>
    <n v="0"/>
    <m/>
    <m/>
    <m/>
    <n v="2"/>
  </r>
  <r>
    <x v="19"/>
    <x v="5"/>
    <s v="Treated"/>
    <s v="Rape/sexual assault"/>
    <n v="0"/>
    <m/>
    <m/>
    <m/>
    <n v="2"/>
    <n v="0"/>
    <m/>
    <m/>
    <m/>
    <n v="2"/>
  </r>
  <r>
    <x v="20"/>
    <x v="5"/>
    <s v="Treated"/>
    <s v="Rape/sexual assault"/>
    <n v="0"/>
    <m/>
    <m/>
    <m/>
    <n v="2"/>
    <n v="0"/>
    <m/>
    <m/>
    <m/>
    <n v="2"/>
  </r>
  <r>
    <x v="21"/>
    <x v="5"/>
    <s v="Treated"/>
    <s v="Rape/sexual assault"/>
    <n v="0"/>
    <m/>
    <m/>
    <m/>
    <n v="2"/>
    <n v="0"/>
    <m/>
    <m/>
    <m/>
    <n v="2"/>
  </r>
  <r>
    <x v="22"/>
    <x v="5"/>
    <s v="Treated"/>
    <s v="Rape/sexual assault"/>
    <n v="0"/>
    <m/>
    <m/>
    <m/>
    <n v="2"/>
    <n v="0"/>
    <m/>
    <m/>
    <m/>
    <n v="2"/>
  </r>
  <r>
    <x v="23"/>
    <x v="5"/>
    <s v="Treated"/>
    <s v="Rape/sexual assault"/>
    <n v="0"/>
    <m/>
    <m/>
    <m/>
    <n v="2"/>
    <n v="0"/>
    <m/>
    <m/>
    <m/>
    <n v="2"/>
  </r>
  <r>
    <x v="24"/>
    <x v="5"/>
    <s v="Treated"/>
    <s v="Rape/sexual assault"/>
    <n v="2237"/>
    <n v="0"/>
    <n v="6969"/>
    <n v="2414"/>
    <n v="1"/>
    <n v="0.5"/>
    <n v="0.06"/>
    <n v="4.0599999999999996"/>
    <n v="0.55000000000000004"/>
    <n v="1"/>
  </r>
  <r>
    <x v="25"/>
    <x v="5"/>
    <s v="Treated"/>
    <s v="Rape/sexual assault"/>
    <n v="0"/>
    <m/>
    <m/>
    <m/>
    <n v="2"/>
    <n v="0"/>
    <m/>
    <m/>
    <m/>
    <n v="2"/>
  </r>
  <r>
    <x v="26"/>
    <x v="5"/>
    <s v="Treated"/>
    <s v="Rape/sexual assault"/>
    <n v="0"/>
    <m/>
    <m/>
    <m/>
    <n v="2"/>
    <n v="0"/>
    <m/>
    <m/>
    <m/>
    <n v="2"/>
  </r>
  <r>
    <x v="27"/>
    <x v="5"/>
    <s v="Treated"/>
    <s v="Rape/sexual assault"/>
    <n v="0"/>
    <m/>
    <m/>
    <m/>
    <n v="2"/>
    <n v="0"/>
    <m/>
    <m/>
    <m/>
    <n v="2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Not treated"/>
    <s v="Rape/sexual assault"/>
    <n v="69572"/>
    <n v="32083"/>
    <n v="107061"/>
    <n v="19127"/>
    <n v="0"/>
    <n v="21.7"/>
    <n v="13.76"/>
    <n v="32.61"/>
    <n v="4.82"/>
    <n v="0"/>
  </r>
  <r>
    <x v="1"/>
    <x v="0"/>
    <s v="Not treated"/>
    <s v="Rape/sexual assault"/>
    <n v="107980"/>
    <n v="57699"/>
    <n v="158262"/>
    <n v="25654"/>
    <n v="0"/>
    <n v="23.5"/>
    <n v="15.89"/>
    <n v="33.340000000000003"/>
    <n v="4.47"/>
    <n v="0"/>
  </r>
  <r>
    <x v="2"/>
    <x v="0"/>
    <s v="Not treated"/>
    <s v="Rape/sexual assault"/>
    <n v="123276"/>
    <n v="69444"/>
    <n v="177107"/>
    <n v="27466"/>
    <n v="0"/>
    <n v="16.8"/>
    <n v="11.53"/>
    <n v="23.77"/>
    <n v="3.11"/>
    <n v="0"/>
  </r>
  <r>
    <x v="3"/>
    <x v="0"/>
    <s v="Not treated"/>
    <s v="Rape/sexual assault"/>
    <n v="42517"/>
    <n v="15029"/>
    <n v="70005"/>
    <n v="14025"/>
    <n v="0"/>
    <n v="10.8"/>
    <n v="5.92"/>
    <n v="18.88"/>
    <n v="3.21"/>
    <n v="0"/>
  </r>
  <r>
    <x v="4"/>
    <x v="0"/>
    <s v="Not treated"/>
    <s v="Rape/sexual assault"/>
    <n v="85202"/>
    <n v="44017"/>
    <n v="126387"/>
    <n v="21013"/>
    <n v="0"/>
    <n v="28.6"/>
    <n v="19.14"/>
    <n v="40.29"/>
    <n v="5.45"/>
    <n v="0"/>
  </r>
  <r>
    <x v="5"/>
    <x v="0"/>
    <s v="Not treated"/>
    <s v="Rape/sexual assault"/>
    <n v="30343"/>
    <n v="3974"/>
    <n v="56713"/>
    <n v="13454"/>
    <n v="0"/>
    <n v="7"/>
    <n v="3.08"/>
    <n v="15.23"/>
    <n v="2.89"/>
    <n v="0"/>
  </r>
  <r>
    <x v="6"/>
    <x v="0"/>
    <s v="Not treated"/>
    <s v="Rape/sexual assault"/>
    <n v="43034"/>
    <n v="12147"/>
    <n v="73920"/>
    <n v="15759"/>
    <n v="1"/>
    <n v="15.1"/>
    <n v="7.9"/>
    <n v="27.04"/>
    <n v="4.79"/>
    <n v="1"/>
  </r>
  <r>
    <x v="7"/>
    <x v="0"/>
    <s v="Not treated"/>
    <s v="Rape/sexual assault"/>
    <n v="73653"/>
    <n v="29865"/>
    <n v="117441"/>
    <n v="22341"/>
    <n v="0"/>
    <n v="24.5"/>
    <n v="15.12"/>
    <n v="37.24"/>
    <n v="5.68"/>
    <n v="0"/>
  </r>
  <r>
    <x v="8"/>
    <x v="0"/>
    <s v="Not treated"/>
    <s v="Rape/sexual assault"/>
    <n v="39417"/>
    <n v="10388"/>
    <n v="68446"/>
    <n v="14811"/>
    <n v="1"/>
    <n v="11.4"/>
    <n v="5.69"/>
    <n v="21.4"/>
    <n v="3.87"/>
    <n v="1"/>
  </r>
  <r>
    <x v="9"/>
    <x v="0"/>
    <s v="Not treated"/>
    <s v="Rape/sexual assault"/>
    <n v="27169"/>
    <n v="5701"/>
    <n v="48636"/>
    <n v="10953"/>
    <n v="1"/>
    <n v="11.1"/>
    <n v="5.39"/>
    <n v="21.59"/>
    <n v="3.98"/>
    <n v="1"/>
  </r>
  <r>
    <x v="10"/>
    <x v="0"/>
    <s v="Not treated"/>
    <s v="Rape/sexual assault"/>
    <n v="14190"/>
    <n v="0"/>
    <n v="28961"/>
    <n v="7536"/>
    <n v="1"/>
    <n v="5.3"/>
    <n v="1.97"/>
    <n v="13.39"/>
    <n v="2.6"/>
    <n v="1"/>
  </r>
  <r>
    <x v="11"/>
    <x v="0"/>
    <s v="Not treated"/>
    <s v="Rape/sexual assault"/>
    <n v="6427"/>
    <n v="0"/>
    <n v="17391"/>
    <n v="5594"/>
    <n v="1"/>
    <n v="2.1"/>
    <n v="0.39"/>
    <n v="10.47"/>
    <n v="1.78"/>
    <n v="1"/>
  </r>
  <r>
    <x v="12"/>
    <x v="0"/>
    <s v="Not treated"/>
    <s v="Rape/sexual assault"/>
    <n v="81291"/>
    <n v="30248"/>
    <n v="132334"/>
    <n v="26043"/>
    <n v="1"/>
    <n v="23.2"/>
    <n v="13.41"/>
    <n v="37.200000000000003"/>
    <n v="6.11"/>
    <n v="1"/>
  </r>
  <r>
    <x v="13"/>
    <x v="0"/>
    <s v="Not treated"/>
    <s v="Rape/sexual assault"/>
    <n v="28676"/>
    <n v="10704"/>
    <n v="46649"/>
    <n v="9170"/>
    <n v="1"/>
    <n v="11.6"/>
    <n v="6.77"/>
    <n v="19.03"/>
    <n v="3.06"/>
    <n v="1"/>
  </r>
  <r>
    <x v="14"/>
    <x v="0"/>
    <s v="Not treated"/>
    <s v="Rape/sexual assault"/>
    <n v="123119"/>
    <n v="66180"/>
    <n v="180059"/>
    <n v="29051"/>
    <n v="0"/>
    <n v="26.6"/>
    <n v="18.12"/>
    <n v="37.14"/>
    <n v="4.8899999999999997"/>
    <n v="0"/>
  </r>
  <r>
    <x v="15"/>
    <x v="0"/>
    <s v="Not treated"/>
    <s v="Rape/sexual assault"/>
    <n v="27882"/>
    <n v="4404"/>
    <n v="51359"/>
    <n v="11978"/>
    <n v="1"/>
    <n v="13.4"/>
    <n v="6.16"/>
    <n v="26.8"/>
    <n v="5.0999999999999996"/>
    <n v="1"/>
  </r>
  <r>
    <x v="16"/>
    <x v="0"/>
    <s v="Not treated"/>
    <s v="Rape/sexual assault"/>
    <n v="20946"/>
    <n v="2249"/>
    <n v="39643"/>
    <n v="9539"/>
    <n v="1"/>
    <n v="8.1999999999999993"/>
    <n v="3.49"/>
    <n v="18.03"/>
    <n v="3.46"/>
    <n v="1"/>
  </r>
  <r>
    <x v="17"/>
    <x v="0"/>
    <s v="Not treated"/>
    <s v="Rape/sexual assault"/>
    <n v="15281"/>
    <n v="0"/>
    <n v="30790"/>
    <n v="7913"/>
    <n v="1"/>
    <n v="4.7"/>
    <n v="1.77"/>
    <n v="11.88"/>
    <n v="2.2999999999999998"/>
    <n v="1"/>
  </r>
  <r>
    <x v="18"/>
    <x v="0"/>
    <s v="Not treated"/>
    <s v="Rape/sexual assault"/>
    <n v="14119"/>
    <n v="91"/>
    <n v="28148"/>
    <n v="7158"/>
    <n v="1"/>
    <n v="4"/>
    <n v="1.56"/>
    <n v="10.01"/>
    <n v="1.92"/>
    <n v="1"/>
  </r>
  <r>
    <x v="19"/>
    <x v="0"/>
    <s v="Not treated"/>
    <s v="Rape/sexual assault"/>
    <n v="91102"/>
    <n v="46759"/>
    <n v="135445"/>
    <n v="22624"/>
    <n v="0"/>
    <n v="19.100000000000001"/>
    <n v="12.54"/>
    <n v="28.04"/>
    <n v="3.95"/>
    <n v="0"/>
  </r>
  <r>
    <x v="20"/>
    <x v="0"/>
    <s v="Not treated"/>
    <s v="Rape/sexual assault"/>
    <n v="77038"/>
    <n v="36309"/>
    <n v="117766"/>
    <n v="20780"/>
    <n v="1"/>
    <n v="21"/>
    <n v="13.45"/>
    <n v="31.26"/>
    <n v="4.54"/>
    <n v="1"/>
  </r>
  <r>
    <x v="21"/>
    <x v="0"/>
    <s v="Not treated"/>
    <s v="Rape/sexual assault"/>
    <n v="117609"/>
    <n v="62019"/>
    <n v="173200"/>
    <n v="28363"/>
    <n v="0"/>
    <n v="19.899999999999999"/>
    <n v="13.3"/>
    <n v="28.66"/>
    <n v="3.91"/>
    <n v="0"/>
  </r>
  <r>
    <x v="22"/>
    <x v="0"/>
    <s v="Not treated"/>
    <s v="Rape/sexual assault"/>
    <n v="43943"/>
    <n v="17947"/>
    <n v="69939"/>
    <n v="13263"/>
    <n v="0"/>
    <n v="11.2"/>
    <n v="6.61"/>
    <n v="18.45"/>
    <n v="2.96"/>
    <n v="0"/>
  </r>
  <r>
    <x v="23"/>
    <x v="0"/>
    <s v="Not treated"/>
    <s v="Rape/sexual assault"/>
    <n v="159437"/>
    <n v="91284"/>
    <n v="227589"/>
    <n v="34772"/>
    <n v="0"/>
    <n v="28.8"/>
    <n v="20.440000000000001"/>
    <n v="38.92"/>
    <n v="4.75"/>
    <n v="0"/>
  </r>
  <r>
    <x v="24"/>
    <x v="0"/>
    <s v="Not treated"/>
    <s v="Rape/sexual assault"/>
    <n v="29527"/>
    <n v="8730"/>
    <n v="50323"/>
    <n v="10610"/>
    <n v="0"/>
    <n v="6.8"/>
    <n v="3.48"/>
    <n v="12.7"/>
    <n v="2.2400000000000002"/>
    <n v="0"/>
  </r>
  <r>
    <x v="25"/>
    <x v="0"/>
    <s v="Not treated"/>
    <s v="Rape/sexual assault"/>
    <n v="72888"/>
    <n v="38599"/>
    <n v="107176"/>
    <n v="17494"/>
    <n v="0"/>
    <n v="12.9"/>
    <n v="8.49"/>
    <n v="19.23"/>
    <n v="2.71"/>
    <n v="0"/>
  </r>
  <r>
    <x v="26"/>
    <x v="0"/>
    <s v="Not treated"/>
    <s v="Rape/sexual assault"/>
    <n v="123562"/>
    <n v="73682"/>
    <n v="173443"/>
    <n v="25450"/>
    <n v="0"/>
    <n v="18.3"/>
    <n v="12.88"/>
    <n v="25.4"/>
    <n v="3.18"/>
    <n v="0"/>
  </r>
  <r>
    <x v="27"/>
    <x v="0"/>
    <s v="Not treated"/>
    <s v="Rape/sexual assault"/>
    <n v="148116"/>
    <n v="82197"/>
    <n v="214036"/>
    <n v="33633"/>
    <n v="0"/>
    <n v="16.5"/>
    <n v="11.14"/>
    <n v="23.72"/>
    <n v="3.19"/>
    <n v="0"/>
  </r>
  <r>
    <x v="0"/>
    <x v="1"/>
    <s v="Not treated"/>
    <s v="Rape/sexual assault"/>
    <n v="0"/>
    <m/>
    <m/>
    <m/>
    <n v="2"/>
    <n v="0"/>
    <m/>
    <m/>
    <m/>
    <n v="2"/>
  </r>
  <r>
    <x v="1"/>
    <x v="1"/>
    <s v="Not treated"/>
    <s v="Rape/sexual assault"/>
    <n v="1078"/>
    <n v="0"/>
    <n v="4728"/>
    <n v="1862"/>
    <n v="1"/>
    <n v="0.2"/>
    <n v="0.01"/>
    <n v="6.48"/>
    <n v="0.4"/>
    <n v="2"/>
  </r>
  <r>
    <x v="2"/>
    <x v="1"/>
    <s v="Not treated"/>
    <s v="Rape/sexual assault"/>
    <n v="6371"/>
    <n v="0"/>
    <n v="15232"/>
    <n v="4521"/>
    <n v="1"/>
    <n v="0.9"/>
    <n v="0.22"/>
    <n v="3.37"/>
    <n v="0.61"/>
    <n v="1"/>
  </r>
  <r>
    <x v="3"/>
    <x v="1"/>
    <s v="Not treated"/>
    <s v="Rape/sexual assault"/>
    <n v="6024"/>
    <n v="0"/>
    <n v="15132"/>
    <n v="4647"/>
    <n v="1"/>
    <n v="1.5"/>
    <n v="0.34"/>
    <n v="6.56"/>
    <n v="1.1599999999999999"/>
    <n v="1"/>
  </r>
  <r>
    <x v="4"/>
    <x v="1"/>
    <s v="Not treated"/>
    <s v="Rape/sexual assault"/>
    <n v="8255"/>
    <n v="0"/>
    <n v="18771"/>
    <n v="5365"/>
    <n v="1"/>
    <n v="2.8"/>
    <n v="0.79"/>
    <n v="9.2100000000000009"/>
    <n v="1.75"/>
    <n v="1"/>
  </r>
  <r>
    <x v="5"/>
    <x v="1"/>
    <s v="Not treated"/>
    <s v="Rape/sexual assault"/>
    <n v="2327"/>
    <n v="0"/>
    <n v="8541"/>
    <n v="3171"/>
    <n v="1"/>
    <n v="0.5"/>
    <n v="0.04"/>
    <n v="7.22"/>
    <n v="0.73"/>
    <n v="1"/>
  </r>
  <r>
    <x v="6"/>
    <x v="1"/>
    <s v="Not treated"/>
    <s v="Rape/sexual assault"/>
    <n v="0"/>
    <m/>
    <m/>
    <m/>
    <n v="2"/>
    <n v="0"/>
    <m/>
    <m/>
    <m/>
    <n v="2"/>
  </r>
  <r>
    <x v="7"/>
    <x v="1"/>
    <s v="Not treated"/>
    <s v="Rape/sexual assault"/>
    <n v="1936"/>
    <n v="0"/>
    <n v="6459"/>
    <n v="2308"/>
    <n v="1"/>
    <n v="0.6"/>
    <n v="0.06"/>
    <n v="6.19"/>
    <n v="0.76"/>
    <n v="1"/>
  </r>
  <r>
    <x v="8"/>
    <x v="1"/>
    <s v="Not treated"/>
    <s v="Rape/sexual assault"/>
    <n v="0"/>
    <m/>
    <m/>
    <m/>
    <n v="2"/>
    <n v="0"/>
    <m/>
    <m/>
    <m/>
    <n v="2"/>
  </r>
  <r>
    <x v="9"/>
    <x v="1"/>
    <s v="Not treated"/>
    <s v="Rape/sexual assault"/>
    <n v="0"/>
    <m/>
    <m/>
    <m/>
    <n v="2"/>
    <n v="0"/>
    <m/>
    <m/>
    <m/>
    <n v="2"/>
  </r>
  <r>
    <x v="10"/>
    <x v="1"/>
    <s v="Not treated"/>
    <s v="Rape/sexual assault"/>
    <n v="2055"/>
    <n v="0"/>
    <n v="6707"/>
    <n v="2374"/>
    <n v="1"/>
    <n v="0.8"/>
    <n v="0.08"/>
    <n v="6.8"/>
    <n v="0.87"/>
    <n v="1"/>
  </r>
  <r>
    <x v="11"/>
    <x v="1"/>
    <s v="Not treated"/>
    <s v="Rape/sexual assault"/>
    <n v="0"/>
    <m/>
    <m/>
    <m/>
    <n v="2"/>
    <n v="0"/>
    <m/>
    <m/>
    <m/>
    <n v="2"/>
  </r>
  <r>
    <x v="12"/>
    <x v="1"/>
    <s v="Not treated"/>
    <s v="Rape/sexual assault"/>
    <n v="0"/>
    <m/>
    <m/>
    <m/>
    <n v="2"/>
    <n v="0"/>
    <m/>
    <m/>
    <m/>
    <n v="2"/>
  </r>
  <r>
    <x v="13"/>
    <x v="1"/>
    <s v="Not treated"/>
    <s v="Rape/sexual assault"/>
    <n v="0"/>
    <m/>
    <m/>
    <m/>
    <n v="2"/>
    <n v="0"/>
    <m/>
    <m/>
    <m/>
    <n v="2"/>
  </r>
  <r>
    <x v="14"/>
    <x v="1"/>
    <s v="Not treated"/>
    <s v="Rape/sexual assault"/>
    <n v="7397"/>
    <n v="0"/>
    <n v="18223"/>
    <n v="5524"/>
    <n v="1"/>
    <n v="1.6"/>
    <n v="0.38"/>
    <n v="6.51"/>
    <n v="1.17"/>
    <n v="1"/>
  </r>
  <r>
    <x v="15"/>
    <x v="1"/>
    <s v="Not treated"/>
    <s v="Rape/sexual assault"/>
    <n v="7249"/>
    <n v="0"/>
    <n v="18069"/>
    <n v="5521"/>
    <n v="1"/>
    <n v="3.5"/>
    <n v="0.81"/>
    <n v="13.85"/>
    <n v="2.56"/>
    <n v="1"/>
  </r>
  <r>
    <x v="16"/>
    <x v="1"/>
    <s v="Not treated"/>
    <s v="Rape/sexual assault"/>
    <n v="0"/>
    <m/>
    <m/>
    <m/>
    <n v="2"/>
    <n v="0"/>
    <m/>
    <m/>
    <m/>
    <n v="2"/>
  </r>
  <r>
    <x v="17"/>
    <x v="1"/>
    <s v="Not treated"/>
    <s v="Rape/sexual assault"/>
    <n v="30954"/>
    <n v="7246"/>
    <n v="54663"/>
    <n v="12096"/>
    <n v="1"/>
    <n v="9.5"/>
    <n v="4.67"/>
    <n v="18.399999999999999"/>
    <n v="3.35"/>
    <n v="1"/>
  </r>
  <r>
    <x v="18"/>
    <x v="1"/>
    <s v="Not treated"/>
    <s v="Rape/sexual assault"/>
    <n v="0"/>
    <m/>
    <m/>
    <m/>
    <n v="2"/>
    <n v="0"/>
    <m/>
    <m/>
    <m/>
    <n v="2"/>
  </r>
  <r>
    <x v="19"/>
    <x v="1"/>
    <s v="Not treated"/>
    <s v="Rape/sexual assault"/>
    <n v="3025"/>
    <n v="0"/>
    <n v="9220"/>
    <n v="3161"/>
    <n v="1"/>
    <n v="0.6"/>
    <n v="0.08"/>
    <n v="4.6900000000000004"/>
    <n v="0.66"/>
    <n v="1"/>
  </r>
  <r>
    <x v="20"/>
    <x v="1"/>
    <s v="Not treated"/>
    <s v="Rape/sexual assault"/>
    <n v="0"/>
    <m/>
    <m/>
    <m/>
    <n v="2"/>
    <n v="0"/>
    <m/>
    <m/>
    <m/>
    <n v="2"/>
  </r>
  <r>
    <x v="21"/>
    <x v="1"/>
    <s v="Not treated"/>
    <s v="Rape/sexual assault"/>
    <n v="4966"/>
    <n v="0"/>
    <n v="13380"/>
    <n v="4293"/>
    <n v="1"/>
    <n v="0.8"/>
    <n v="0.16"/>
    <n v="4.37"/>
    <n v="0.72"/>
    <n v="1"/>
  </r>
  <r>
    <x v="22"/>
    <x v="1"/>
    <s v="Not treated"/>
    <s v="Rape/sexual assault"/>
    <n v="3464"/>
    <n v="0"/>
    <n v="8968"/>
    <n v="2808"/>
    <n v="1"/>
    <n v="0.9"/>
    <n v="0.18"/>
    <n v="4.1399999999999997"/>
    <n v="0.71"/>
    <n v="1"/>
  </r>
  <r>
    <x v="23"/>
    <x v="1"/>
    <s v="Not treated"/>
    <s v="Rape/sexual assault"/>
    <n v="6954"/>
    <n v="0"/>
    <n v="17350"/>
    <n v="5304"/>
    <n v="1"/>
    <n v="1.3"/>
    <n v="0.28999999999999998"/>
    <n v="5.33"/>
    <n v="0.94"/>
    <n v="1"/>
  </r>
  <r>
    <x v="24"/>
    <x v="1"/>
    <s v="Not treated"/>
    <s v="Rape/sexual assault"/>
    <n v="14301"/>
    <n v="818"/>
    <n v="27784"/>
    <n v="6879"/>
    <n v="1"/>
    <n v="3.3"/>
    <n v="1.31"/>
    <n v="7.92"/>
    <n v="1.51"/>
    <n v="1"/>
  </r>
  <r>
    <x v="25"/>
    <x v="1"/>
    <s v="Not treated"/>
    <s v="Rape/sexual assault"/>
    <n v="14719"/>
    <n v="1598"/>
    <n v="27840"/>
    <n v="6695"/>
    <n v="1"/>
    <n v="2.6"/>
    <n v="1.1000000000000001"/>
    <n v="6.1"/>
    <n v="1.1499999999999999"/>
    <n v="1"/>
  </r>
  <r>
    <x v="26"/>
    <x v="1"/>
    <s v="Not treated"/>
    <s v="Rape/sexual assault"/>
    <n v="33803"/>
    <n v="10697"/>
    <n v="56908"/>
    <n v="11789"/>
    <n v="1"/>
    <n v="5"/>
    <n v="2.6"/>
    <n v="9.4600000000000009"/>
    <n v="1.66"/>
    <n v="1"/>
  </r>
  <r>
    <x v="27"/>
    <x v="1"/>
    <s v="Not treated"/>
    <s v="Rape/sexual assault"/>
    <n v="16468"/>
    <n v="0"/>
    <n v="34580"/>
    <n v="9241"/>
    <n v="1"/>
    <n v="1.8"/>
    <n v="0.62"/>
    <n v="5.29"/>
    <n v="1.01"/>
    <n v="1"/>
  </r>
  <r>
    <x v="0"/>
    <x v="2"/>
    <s v="Not treated"/>
    <s v="Rape/sexual assault"/>
    <n v="69980"/>
    <n v="32351"/>
    <n v="107608"/>
    <n v="19199"/>
    <n v="0"/>
    <n v="21.9"/>
    <n v="13.86"/>
    <n v="32.76"/>
    <n v="4.83"/>
    <n v="0"/>
  </r>
  <r>
    <x v="1"/>
    <x v="2"/>
    <s v="Not treated"/>
    <s v="Rape/sexual assault"/>
    <n v="89736"/>
    <n v="44955"/>
    <n v="134517"/>
    <n v="22848"/>
    <n v="0"/>
    <n v="19.5"/>
    <n v="12.69"/>
    <n v="28.87"/>
    <n v="4.12"/>
    <n v="0"/>
  </r>
  <r>
    <x v="2"/>
    <x v="2"/>
    <s v="Not treated"/>
    <s v="Rape/sexual assault"/>
    <n v="76165"/>
    <n v="36700"/>
    <n v="115629"/>
    <n v="20135"/>
    <n v="0"/>
    <n v="10.4"/>
    <n v="6.49"/>
    <n v="16.16"/>
    <n v="2.42"/>
    <n v="0"/>
  </r>
  <r>
    <x v="3"/>
    <x v="2"/>
    <s v="Not treated"/>
    <s v="Rape/sexual assault"/>
    <n v="25111"/>
    <n v="4883"/>
    <n v="45339"/>
    <n v="10320"/>
    <n v="0"/>
    <n v="6.4"/>
    <n v="2.95"/>
    <n v="13.24"/>
    <n v="2.46"/>
    <n v="0"/>
  </r>
  <r>
    <x v="4"/>
    <x v="2"/>
    <s v="Not treated"/>
    <s v="Rape/sexual assault"/>
    <n v="59363"/>
    <n v="26349"/>
    <n v="92377"/>
    <n v="16844"/>
    <n v="0"/>
    <n v="19.899999999999999"/>
    <n v="12.21"/>
    <n v="30.72"/>
    <n v="4.71"/>
    <n v="0"/>
  </r>
  <r>
    <x v="5"/>
    <x v="2"/>
    <s v="Not treated"/>
    <s v="Rape/sexual assault"/>
    <n v="26848"/>
    <n v="2325"/>
    <n v="51372"/>
    <n v="12512"/>
    <n v="1"/>
    <n v="6.2"/>
    <n v="2.6"/>
    <n v="14.13"/>
    <n v="2.71"/>
    <n v="1"/>
  </r>
  <r>
    <x v="6"/>
    <x v="2"/>
    <s v="Not treated"/>
    <s v="Rape/sexual assault"/>
    <n v="34648"/>
    <n v="7559"/>
    <n v="61737"/>
    <n v="13821"/>
    <n v="1"/>
    <n v="12.2"/>
    <n v="5.92"/>
    <n v="23.42"/>
    <n v="4.3099999999999996"/>
    <n v="1"/>
  </r>
  <r>
    <x v="7"/>
    <x v="2"/>
    <s v="Not treated"/>
    <s v="Rape/sexual assault"/>
    <n v="24314"/>
    <n v="3258"/>
    <n v="45370"/>
    <n v="10743"/>
    <n v="1"/>
    <n v="8.1"/>
    <n v="3.65"/>
    <n v="17.02"/>
    <n v="3.21"/>
    <n v="1"/>
  </r>
  <r>
    <x v="8"/>
    <x v="2"/>
    <s v="Not treated"/>
    <s v="Rape/sexual assault"/>
    <n v="27096"/>
    <n v="3647"/>
    <n v="50544"/>
    <n v="11964"/>
    <n v="1"/>
    <n v="7.8"/>
    <n v="3.41"/>
    <n v="16.91"/>
    <n v="3.22"/>
    <n v="1"/>
  </r>
  <r>
    <x v="9"/>
    <x v="2"/>
    <s v="Not treated"/>
    <s v="Rape/sexual assault"/>
    <n v="55138"/>
    <n v="21642"/>
    <n v="88633"/>
    <n v="17090"/>
    <n v="0"/>
    <n v="22.6"/>
    <n v="13.48"/>
    <n v="35.31"/>
    <n v="5.59"/>
    <n v="0"/>
  </r>
  <r>
    <x v="10"/>
    <x v="2"/>
    <s v="Not treated"/>
    <s v="Rape/sexual assault"/>
    <n v="19271"/>
    <n v="1352"/>
    <n v="37190"/>
    <n v="9143"/>
    <n v="1"/>
    <n v="7.2"/>
    <n v="3.02"/>
    <n v="16.100000000000001"/>
    <n v="3.09"/>
    <n v="1"/>
  </r>
  <r>
    <x v="11"/>
    <x v="2"/>
    <s v="Not treated"/>
    <s v="Rape/sexual assault"/>
    <n v="69942"/>
    <n v="23883"/>
    <n v="116001"/>
    <n v="23500"/>
    <n v="1"/>
    <n v="22.9"/>
    <n v="13.05"/>
    <n v="36.99"/>
    <n v="6.14"/>
    <n v="1"/>
  </r>
  <r>
    <x v="12"/>
    <x v="2"/>
    <s v="Not treated"/>
    <s v="Rape/sexual assault"/>
    <n v="23598"/>
    <n v="0"/>
    <n v="48478"/>
    <n v="12694"/>
    <n v="1"/>
    <n v="6.7"/>
    <n v="2.44"/>
    <n v="17.32"/>
    <n v="3.41"/>
    <n v="1"/>
  </r>
  <r>
    <x v="13"/>
    <x v="2"/>
    <s v="Not treated"/>
    <s v="Rape/sexual assault"/>
    <n v="28396"/>
    <n v="10551"/>
    <n v="46240"/>
    <n v="9105"/>
    <n v="1"/>
    <n v="11.4"/>
    <n v="6.69"/>
    <n v="18.88"/>
    <n v="3.04"/>
    <n v="1"/>
  </r>
  <r>
    <x v="14"/>
    <x v="2"/>
    <s v="Not treated"/>
    <s v="Rape/sexual assault"/>
    <n v="33010"/>
    <n v="7521"/>
    <n v="58498"/>
    <n v="13005"/>
    <n v="1"/>
    <n v="7.1"/>
    <n v="3.43"/>
    <n v="14.21"/>
    <n v="2.6"/>
    <n v="1"/>
  </r>
  <r>
    <x v="15"/>
    <x v="2"/>
    <s v="Not treated"/>
    <s v="Rape/sexual assault"/>
    <n v="17443"/>
    <n v="0"/>
    <n v="35275"/>
    <n v="9098"/>
    <n v="1"/>
    <n v="8.4"/>
    <n v="3.17"/>
    <n v="20.43"/>
    <n v="4.04"/>
    <n v="1"/>
  </r>
  <r>
    <x v="16"/>
    <x v="2"/>
    <s v="Not treated"/>
    <s v="Rape/sexual assault"/>
    <n v="14177"/>
    <n v="0"/>
    <n v="29167"/>
    <n v="7648"/>
    <n v="1"/>
    <n v="5.5"/>
    <n v="1.99"/>
    <n v="14.52"/>
    <n v="2.84"/>
    <n v="1"/>
  </r>
  <r>
    <x v="17"/>
    <x v="2"/>
    <s v="Not treated"/>
    <s v="Rape/sexual assault"/>
    <n v="32509"/>
    <n v="8079"/>
    <n v="56940"/>
    <n v="12465"/>
    <n v="1"/>
    <n v="10"/>
    <n v="4.99"/>
    <n v="19.02"/>
    <n v="3.44"/>
    <n v="1"/>
  </r>
  <r>
    <x v="18"/>
    <x v="2"/>
    <s v="Not treated"/>
    <s v="Rape/sexual assault"/>
    <n v="31092"/>
    <n v="7930"/>
    <n v="54254"/>
    <n v="11817"/>
    <n v="1"/>
    <n v="8.9"/>
    <n v="4.5"/>
    <n v="16.8"/>
    <n v="3.01"/>
    <n v="1"/>
  </r>
  <r>
    <x v="19"/>
    <x v="2"/>
    <s v="Not treated"/>
    <s v="Rape/sexual assault"/>
    <n v="60395"/>
    <n v="25999"/>
    <n v="94792"/>
    <n v="17550"/>
    <n v="0"/>
    <n v="12.7"/>
    <n v="7.56"/>
    <n v="20.48"/>
    <n v="3.24"/>
    <n v="0"/>
  </r>
  <r>
    <x v="20"/>
    <x v="2"/>
    <s v="Not treated"/>
    <s v="Rape/sexual assault"/>
    <n v="26790"/>
    <n v="6001"/>
    <n v="47580"/>
    <n v="10607"/>
    <n v="1"/>
    <n v="7.3"/>
    <n v="3.54"/>
    <n v="14.48"/>
    <n v="2.64"/>
    <n v="1"/>
  </r>
  <r>
    <x v="21"/>
    <x v="2"/>
    <s v="Not treated"/>
    <s v="Rape/sexual assault"/>
    <n v="74944"/>
    <n v="33184"/>
    <n v="116704"/>
    <n v="21307"/>
    <n v="0"/>
    <n v="12.7"/>
    <n v="7.68"/>
    <n v="20.190000000000001"/>
    <n v="3.14"/>
    <n v="0"/>
  </r>
  <r>
    <x v="22"/>
    <x v="2"/>
    <s v="Not treated"/>
    <s v="Rape/sexual assault"/>
    <n v="70033"/>
    <n v="34764"/>
    <n v="105301"/>
    <n v="17995"/>
    <n v="0"/>
    <n v="17.899999999999999"/>
    <n v="11.67"/>
    <n v="26.48"/>
    <n v="3.76"/>
    <n v="0"/>
  </r>
  <r>
    <x v="23"/>
    <x v="2"/>
    <s v="Not treated"/>
    <s v="Rape/sexual assault"/>
    <n v="41484"/>
    <n v="12114"/>
    <n v="70853"/>
    <n v="14985"/>
    <n v="0"/>
    <n v="7.5"/>
    <n v="3.86"/>
    <n v="14.07"/>
    <n v="2.4900000000000002"/>
    <n v="0"/>
  </r>
  <r>
    <x v="24"/>
    <x v="2"/>
    <s v="Not treated"/>
    <s v="Rape/sexual assault"/>
    <n v="37599"/>
    <n v="13489"/>
    <n v="61709"/>
    <n v="12301"/>
    <n v="0"/>
    <n v="8.6"/>
    <n v="4.75"/>
    <n v="15.09"/>
    <n v="2.5499999999999998"/>
    <n v="0"/>
  </r>
  <r>
    <x v="25"/>
    <x v="2"/>
    <s v="Not treated"/>
    <s v="Rape/sexual assault"/>
    <n v="85892"/>
    <n v="47894"/>
    <n v="123890"/>
    <n v="19387"/>
    <n v="0"/>
    <n v="15.2"/>
    <n v="10.33"/>
    <n v="21.94"/>
    <n v="2.94"/>
    <n v="0"/>
  </r>
  <r>
    <x v="26"/>
    <x v="2"/>
    <s v="Not treated"/>
    <s v="Rape/sexual assault"/>
    <n v="108111"/>
    <n v="62132"/>
    <n v="154090"/>
    <n v="23459"/>
    <n v="0"/>
    <n v="16"/>
    <n v="10.99"/>
    <n v="22.79"/>
    <n v="2.99"/>
    <n v="0"/>
  </r>
  <r>
    <x v="27"/>
    <x v="2"/>
    <s v="Not treated"/>
    <s v="Rape/sexual assault"/>
    <n v="88190"/>
    <n v="40164"/>
    <n v="136215"/>
    <n v="24503"/>
    <n v="0"/>
    <n v="9.8000000000000007"/>
    <n v="5.93"/>
    <n v="15.82"/>
    <n v="2.4700000000000002"/>
    <n v="0"/>
  </r>
  <r>
    <x v="0"/>
    <x v="3"/>
    <s v="Not treated"/>
    <s v="Rape/sexual assault"/>
    <n v="19355"/>
    <n v="2348"/>
    <n v="36362"/>
    <n v="8677"/>
    <n v="1"/>
    <n v="6"/>
    <n v="2.62"/>
    <n v="13.34"/>
    <n v="2.5299999999999998"/>
    <n v="1"/>
  </r>
  <r>
    <x v="1"/>
    <x v="3"/>
    <s v="Not treated"/>
    <s v="Rape/sexual assault"/>
    <n v="27376"/>
    <n v="5570"/>
    <n v="49182"/>
    <n v="11126"/>
    <n v="0"/>
    <n v="6"/>
    <n v="2.79"/>
    <n v="12.29"/>
    <n v="2.27"/>
    <n v="0"/>
  </r>
  <r>
    <x v="2"/>
    <x v="3"/>
    <s v="Not treated"/>
    <s v="Rape/sexual assault"/>
    <n v="25973"/>
    <n v="5768"/>
    <n v="46178"/>
    <n v="10309"/>
    <n v="1"/>
    <n v="3.5"/>
    <n v="1.68"/>
    <n v="7.31"/>
    <n v="1.33"/>
    <n v="1"/>
  </r>
  <r>
    <x v="3"/>
    <x v="3"/>
    <s v="Not treated"/>
    <s v="Rape/sexual assault"/>
    <n v="2582"/>
    <n v="0"/>
    <n v="8360"/>
    <n v="2948"/>
    <n v="1"/>
    <n v="0.7"/>
    <n v="7.0000000000000007E-2"/>
    <n v="5.81"/>
    <n v="0.74"/>
    <n v="1"/>
  </r>
  <r>
    <x v="4"/>
    <x v="3"/>
    <s v="Not treated"/>
    <s v="Rape/sexual assault"/>
    <n v="10838"/>
    <n v="0"/>
    <n v="23082"/>
    <n v="6247"/>
    <n v="1"/>
    <n v="3.6"/>
    <n v="1.2"/>
    <n v="10.43"/>
    <n v="2.02"/>
    <n v="1"/>
  </r>
  <r>
    <x v="5"/>
    <x v="3"/>
    <s v="Not treated"/>
    <s v="Rape/sexual assault"/>
    <n v="16773"/>
    <n v="0"/>
    <n v="35398"/>
    <n v="9503"/>
    <n v="1"/>
    <n v="3.9"/>
    <n v="1.32"/>
    <n v="10.86"/>
    <n v="2.1"/>
    <n v="1"/>
  </r>
  <r>
    <x v="6"/>
    <x v="3"/>
    <s v="Not treated"/>
    <s v="Rape/sexual assault"/>
    <n v="3122"/>
    <n v="0"/>
    <n v="9982"/>
    <n v="3500"/>
    <n v="1"/>
    <n v="1.1000000000000001"/>
    <n v="0.12"/>
    <n v="9.0399999999999991"/>
    <n v="1.21"/>
    <n v="1"/>
  </r>
  <r>
    <x v="7"/>
    <x v="3"/>
    <s v="Not treated"/>
    <s v="Rape/sexual assault"/>
    <n v="14587"/>
    <n v="0"/>
    <n v="29787"/>
    <n v="7755"/>
    <n v="1"/>
    <n v="4.9000000000000004"/>
    <n v="1.81"/>
    <n v="12.39"/>
    <n v="2.4"/>
    <n v="1"/>
  </r>
  <r>
    <x v="8"/>
    <x v="3"/>
    <s v="Not treated"/>
    <s v="Rape/sexual assault"/>
    <n v="8429"/>
    <n v="0"/>
    <n v="20727"/>
    <n v="6275"/>
    <n v="1"/>
    <n v="2.4"/>
    <n v="0.56999999999999995"/>
    <n v="9.6999999999999993"/>
    <n v="1.77"/>
    <n v="1"/>
  </r>
  <r>
    <x v="9"/>
    <x v="3"/>
    <s v="Not treated"/>
    <s v="Rape/sexual assault"/>
    <n v="16965"/>
    <n v="865"/>
    <n v="33065"/>
    <n v="8215"/>
    <n v="1"/>
    <n v="6.9"/>
    <n v="2.83"/>
    <n v="16.059999999999999"/>
    <n v="3.1"/>
    <n v="1"/>
  </r>
  <r>
    <x v="10"/>
    <x v="3"/>
    <s v="Not treated"/>
    <s v="Rape/sexual assault"/>
    <n v="11443"/>
    <n v="0"/>
    <n v="24360"/>
    <n v="6590"/>
    <n v="1"/>
    <n v="4.3"/>
    <n v="1.45"/>
    <n v="11.86"/>
    <n v="2.2999999999999998"/>
    <n v="1"/>
  </r>
  <r>
    <x v="11"/>
    <x v="3"/>
    <s v="Not treated"/>
    <s v="Rape/sexual assault"/>
    <n v="3974"/>
    <n v="0"/>
    <n v="12339"/>
    <n v="4268"/>
    <n v="1"/>
    <n v="1.3"/>
    <n v="0.16"/>
    <n v="9.67"/>
    <n v="1.37"/>
    <n v="1"/>
  </r>
  <r>
    <x v="12"/>
    <x v="3"/>
    <s v="Not treated"/>
    <s v="Rape/sexual assault"/>
    <n v="31717"/>
    <n v="2280"/>
    <n v="61155"/>
    <n v="15019"/>
    <n v="1"/>
    <n v="9.1"/>
    <n v="3.75"/>
    <n v="20.36"/>
    <n v="3.96"/>
    <n v="1"/>
  </r>
  <r>
    <x v="13"/>
    <x v="3"/>
    <s v="Not treated"/>
    <s v="Rape/sexual assault"/>
    <n v="17738"/>
    <n v="5036"/>
    <n v="30441"/>
    <n v="6481"/>
    <n v="1"/>
    <n v="7.1"/>
    <n v="3.78"/>
    <n v="13.1"/>
    <n v="2.2799999999999998"/>
    <n v="1"/>
  </r>
  <r>
    <x v="14"/>
    <x v="3"/>
    <s v="Not treated"/>
    <s v="Rape/sexual assault"/>
    <n v="14582"/>
    <n v="0"/>
    <n v="30441"/>
    <n v="8091"/>
    <n v="1"/>
    <n v="3.1"/>
    <n v="1.0900000000000001"/>
    <n v="8.75"/>
    <n v="1.68"/>
    <n v="1"/>
  </r>
  <r>
    <x v="15"/>
    <x v="3"/>
    <s v="Not treated"/>
    <s v="Rape/sexual assault"/>
    <n v="15230"/>
    <n v="0"/>
    <n v="31717"/>
    <n v="8412"/>
    <n v="1"/>
    <n v="7.3"/>
    <n v="2.6"/>
    <n v="19.02"/>
    <n v="3.77"/>
    <n v="1"/>
  </r>
  <r>
    <x v="16"/>
    <x v="3"/>
    <s v="Not treated"/>
    <s v="Rape/sexual assault"/>
    <n v="10070"/>
    <n v="0"/>
    <n v="22458"/>
    <n v="6320"/>
    <n v="1"/>
    <n v="3.9"/>
    <n v="1.18"/>
    <n v="12.33"/>
    <n v="2.38"/>
    <n v="1"/>
  </r>
  <r>
    <x v="17"/>
    <x v="3"/>
    <s v="Not treated"/>
    <s v="Rape/sexual assault"/>
    <n v="16004"/>
    <n v="64"/>
    <n v="31944"/>
    <n v="8133"/>
    <n v="1"/>
    <n v="4.9000000000000004"/>
    <n v="1.89"/>
    <n v="12.2"/>
    <n v="2.36"/>
    <n v="1"/>
  </r>
  <r>
    <x v="18"/>
    <x v="3"/>
    <s v="Not treated"/>
    <s v="Rape/sexual assault"/>
    <n v="19358"/>
    <n v="2254"/>
    <n v="36462"/>
    <n v="8727"/>
    <n v="1"/>
    <n v="5.5"/>
    <n v="2.41"/>
    <n v="12.2"/>
    <n v="2.2999999999999998"/>
    <n v="1"/>
  </r>
  <r>
    <x v="19"/>
    <x v="3"/>
    <s v="Not treated"/>
    <s v="Rape/sexual assault"/>
    <n v="22237"/>
    <n v="3307"/>
    <n v="41168"/>
    <n v="9659"/>
    <n v="1"/>
    <n v="4.7"/>
    <n v="2.06"/>
    <n v="10.24"/>
    <n v="1.92"/>
    <n v="1"/>
  </r>
  <r>
    <x v="20"/>
    <x v="3"/>
    <s v="Not treated"/>
    <s v="Rape/sexual assault"/>
    <n v="18795"/>
    <n v="2083"/>
    <n v="35506"/>
    <n v="8526"/>
    <n v="1"/>
    <n v="5.0999999999999996"/>
    <n v="2.2000000000000002"/>
    <n v="11.48"/>
    <n v="2.17"/>
    <n v="1"/>
  </r>
  <r>
    <x v="21"/>
    <x v="3"/>
    <s v="Not treated"/>
    <s v="Rape/sexual assault"/>
    <n v="12387"/>
    <n v="0"/>
    <n v="26504"/>
    <n v="7203"/>
    <n v="1"/>
    <n v="2.1"/>
    <n v="0.69"/>
    <n v="6.21"/>
    <n v="1.18"/>
    <n v="1"/>
  </r>
  <r>
    <x v="22"/>
    <x v="3"/>
    <s v="Not treated"/>
    <s v="Rape/sexual assault"/>
    <n v="26868"/>
    <n v="7905"/>
    <n v="45830"/>
    <n v="9675"/>
    <n v="1"/>
    <n v="6.9"/>
    <n v="3.56"/>
    <n v="12.83"/>
    <n v="2.2599999999999998"/>
    <n v="1"/>
  </r>
  <r>
    <x v="23"/>
    <x v="3"/>
    <s v="Not treated"/>
    <s v="Rape/sexual assault"/>
    <n v="28062"/>
    <n v="4835"/>
    <n v="51288"/>
    <n v="11850"/>
    <n v="1"/>
    <n v="5.0999999999999996"/>
    <n v="2.2999999999999998"/>
    <n v="10.82"/>
    <n v="2.02"/>
    <n v="1"/>
  </r>
  <r>
    <x v="24"/>
    <x v="3"/>
    <s v="Not treated"/>
    <s v="Rape/sexual assault"/>
    <n v="19098"/>
    <n v="3099"/>
    <n v="35097"/>
    <n v="8163"/>
    <n v="1"/>
    <n v="4.4000000000000004"/>
    <n v="1.95"/>
    <n v="9.4700000000000006"/>
    <n v="1.77"/>
    <n v="1"/>
  </r>
  <r>
    <x v="25"/>
    <x v="3"/>
    <s v="Not treated"/>
    <s v="Rape/sexual assault"/>
    <n v="13859"/>
    <n v="1186"/>
    <n v="26533"/>
    <n v="6466"/>
    <n v="1"/>
    <n v="2.5"/>
    <n v="1.01"/>
    <n v="5.88"/>
    <n v="1.1100000000000001"/>
    <n v="1"/>
  </r>
  <r>
    <x v="26"/>
    <x v="3"/>
    <s v="Not treated"/>
    <s v="Rape/sexual assault"/>
    <n v="53213"/>
    <n v="23121"/>
    <n v="83306"/>
    <n v="15354"/>
    <n v="0"/>
    <n v="7.9"/>
    <n v="4.63"/>
    <n v="13.12"/>
    <n v="2.1"/>
    <n v="0"/>
  </r>
  <r>
    <x v="27"/>
    <x v="3"/>
    <s v="Not treated"/>
    <s v="Rape/sexual assault"/>
    <n v="27246"/>
    <n v="3160"/>
    <n v="51332"/>
    <n v="12289"/>
    <n v="1"/>
    <n v="3"/>
    <n v="1.28"/>
    <n v="7.01"/>
    <n v="1.32"/>
    <n v="1"/>
  </r>
  <r>
    <x v="0"/>
    <x v="4"/>
    <s v="Not treated"/>
    <s v="Rape/sexual assault"/>
    <n v="0"/>
    <m/>
    <m/>
    <m/>
    <n v="2"/>
    <n v="0"/>
    <m/>
    <m/>
    <m/>
    <n v="2"/>
  </r>
  <r>
    <x v="1"/>
    <x v="4"/>
    <s v="Not treated"/>
    <s v="Rape/sexual assault"/>
    <n v="1836"/>
    <n v="0"/>
    <n v="6673"/>
    <n v="2468"/>
    <n v="1"/>
    <n v="0.4"/>
    <n v="0.03"/>
    <n v="5.28"/>
    <n v="0.53"/>
    <n v="2"/>
  </r>
  <r>
    <x v="2"/>
    <x v="4"/>
    <s v="Not treated"/>
    <s v="Rape/sexual assault"/>
    <n v="0"/>
    <m/>
    <m/>
    <m/>
    <n v="2"/>
    <n v="0"/>
    <m/>
    <m/>
    <m/>
    <n v="2"/>
  </r>
  <r>
    <x v="3"/>
    <x v="4"/>
    <s v="Not treated"/>
    <s v="Rape/sexual assault"/>
    <n v="3105"/>
    <n v="0"/>
    <n v="9479"/>
    <n v="3252"/>
    <n v="1"/>
    <n v="0.8"/>
    <n v="0.1"/>
    <n v="5.81"/>
    <n v="0.82"/>
    <n v="1"/>
  </r>
  <r>
    <x v="4"/>
    <x v="4"/>
    <s v="Not treated"/>
    <s v="Rape/sexual assault"/>
    <n v="4676"/>
    <n v="0"/>
    <n v="12369"/>
    <n v="3925"/>
    <n v="1"/>
    <n v="1.6"/>
    <n v="0.31"/>
    <n v="7.6"/>
    <n v="1.29"/>
    <n v="1"/>
  </r>
  <r>
    <x v="5"/>
    <x v="4"/>
    <s v="Not treated"/>
    <s v="Rape/sexual assault"/>
    <n v="3990"/>
    <n v="0"/>
    <n v="12310"/>
    <n v="4245"/>
    <n v="1"/>
    <n v="0.9"/>
    <n v="0.12"/>
    <n v="6.94"/>
    <n v="0.97"/>
    <n v="1"/>
  </r>
  <r>
    <x v="6"/>
    <x v="4"/>
    <s v="Not treated"/>
    <s v="Rape/sexual assault"/>
    <n v="3208"/>
    <n v="0"/>
    <n v="10170"/>
    <n v="3552"/>
    <n v="1"/>
    <n v="1.1000000000000001"/>
    <n v="0.13"/>
    <n v="9.0399999999999991"/>
    <n v="1.23"/>
    <n v="1"/>
  </r>
  <r>
    <x v="7"/>
    <x v="4"/>
    <s v="Not treated"/>
    <s v="Rape/sexual assault"/>
    <n v="0"/>
    <m/>
    <m/>
    <m/>
    <n v="2"/>
    <n v="0"/>
    <m/>
    <m/>
    <m/>
    <n v="2"/>
  </r>
  <r>
    <x v="8"/>
    <x v="4"/>
    <s v="Not treated"/>
    <s v="Rape/sexual assault"/>
    <n v="2829"/>
    <n v="0"/>
    <n v="9700"/>
    <n v="3506"/>
    <n v="1"/>
    <n v="0.8"/>
    <n v="7.0000000000000007E-2"/>
    <n v="8.5299999999999994"/>
    <n v="1"/>
    <n v="1"/>
  </r>
  <r>
    <x v="9"/>
    <x v="4"/>
    <s v="Not treated"/>
    <s v="Rape/sexual assault"/>
    <n v="0"/>
    <m/>
    <m/>
    <m/>
    <n v="2"/>
    <n v="0"/>
    <m/>
    <m/>
    <m/>
    <n v="2"/>
  </r>
  <r>
    <x v="10"/>
    <x v="4"/>
    <s v="Not treated"/>
    <s v="Rape/sexual assault"/>
    <n v="0"/>
    <m/>
    <m/>
    <m/>
    <n v="2"/>
    <n v="0"/>
    <m/>
    <m/>
    <m/>
    <n v="2"/>
  </r>
  <r>
    <x v="11"/>
    <x v="4"/>
    <s v="Not treated"/>
    <s v="Rape/sexual assault"/>
    <n v="0"/>
    <m/>
    <m/>
    <m/>
    <n v="2"/>
    <n v="0"/>
    <m/>
    <m/>
    <m/>
    <n v="2"/>
  </r>
  <r>
    <x v="12"/>
    <x v="4"/>
    <s v="Not treated"/>
    <s v="Rape/sexual assault"/>
    <n v="0"/>
    <m/>
    <m/>
    <m/>
    <n v="2"/>
    <n v="0"/>
    <m/>
    <m/>
    <m/>
    <n v="2"/>
  </r>
  <r>
    <x v="13"/>
    <x v="4"/>
    <s v="Not treated"/>
    <s v="Rape/sexual assault"/>
    <n v="0"/>
    <m/>
    <m/>
    <m/>
    <n v="2"/>
    <n v="0"/>
    <m/>
    <m/>
    <m/>
    <n v="2"/>
  </r>
  <r>
    <x v="14"/>
    <x v="4"/>
    <s v="Not treated"/>
    <s v="Rape/sexual assault"/>
    <n v="7523"/>
    <n v="0"/>
    <n v="18452"/>
    <n v="5576"/>
    <n v="1"/>
    <n v="1.6"/>
    <n v="0.39"/>
    <n v="6.55"/>
    <n v="1.18"/>
    <n v="1"/>
  </r>
  <r>
    <x v="15"/>
    <x v="4"/>
    <s v="Not treated"/>
    <s v="Rape/sexual assault"/>
    <n v="0"/>
    <m/>
    <m/>
    <m/>
    <n v="2"/>
    <n v="0"/>
    <m/>
    <m/>
    <m/>
    <n v="2"/>
  </r>
  <r>
    <x v="16"/>
    <x v="4"/>
    <s v="Not treated"/>
    <s v="Rape/sexual assault"/>
    <n v="0"/>
    <m/>
    <m/>
    <m/>
    <n v="2"/>
    <n v="0"/>
    <m/>
    <m/>
    <m/>
    <n v="2"/>
  </r>
  <r>
    <x v="17"/>
    <x v="4"/>
    <s v="Not treated"/>
    <s v="Rape/sexual assault"/>
    <n v="0"/>
    <m/>
    <m/>
    <m/>
    <n v="2"/>
    <n v="0"/>
    <m/>
    <m/>
    <m/>
    <n v="2"/>
  </r>
  <r>
    <x v="18"/>
    <x v="4"/>
    <s v="Not treated"/>
    <s v="Rape/sexual assault"/>
    <n v="0"/>
    <m/>
    <m/>
    <m/>
    <n v="2"/>
    <n v="0"/>
    <m/>
    <m/>
    <m/>
    <n v="2"/>
  </r>
  <r>
    <x v="19"/>
    <x v="4"/>
    <s v="Not treated"/>
    <s v="Rape/sexual assault"/>
    <n v="0"/>
    <m/>
    <m/>
    <m/>
    <n v="2"/>
    <n v="0"/>
    <m/>
    <m/>
    <m/>
    <n v="2"/>
  </r>
  <r>
    <x v="20"/>
    <x v="4"/>
    <s v="Not treated"/>
    <s v="Rape/sexual assault"/>
    <n v="4295"/>
    <n v="0"/>
    <n v="11295"/>
    <n v="3571"/>
    <n v="1"/>
    <n v="1.2"/>
    <n v="0.23"/>
    <n v="5.64"/>
    <n v="0.96"/>
    <n v="1"/>
  </r>
  <r>
    <x v="21"/>
    <x v="4"/>
    <s v="Not treated"/>
    <s v="Rape/sexual assault"/>
    <n v="5358"/>
    <n v="0"/>
    <n v="14135"/>
    <n v="4478"/>
    <n v="1"/>
    <n v="0.9"/>
    <n v="0.18"/>
    <n v="4.46"/>
    <n v="0.75"/>
    <n v="1"/>
  </r>
  <r>
    <x v="22"/>
    <x v="4"/>
    <s v="Not treated"/>
    <s v="Rape/sexual assault"/>
    <n v="0"/>
    <m/>
    <m/>
    <m/>
    <n v="2"/>
    <n v="0"/>
    <m/>
    <m/>
    <m/>
    <n v="2"/>
  </r>
  <r>
    <x v="23"/>
    <x v="4"/>
    <s v="Not treated"/>
    <s v="Rape/sexual assault"/>
    <n v="0"/>
    <m/>
    <m/>
    <m/>
    <n v="2"/>
    <n v="0"/>
    <m/>
    <m/>
    <m/>
    <n v="2"/>
  </r>
  <r>
    <x v="24"/>
    <x v="4"/>
    <s v="Not treated"/>
    <s v="Rape/sexual assault"/>
    <n v="5459"/>
    <n v="0"/>
    <n v="13211"/>
    <n v="3955"/>
    <n v="1"/>
    <n v="1.2"/>
    <n v="0.31"/>
    <n v="4.93"/>
    <n v="0.89"/>
    <n v="1"/>
  </r>
  <r>
    <x v="25"/>
    <x v="4"/>
    <s v="Not treated"/>
    <s v="Rape/sexual assault"/>
    <n v="2262"/>
    <n v="0"/>
    <n v="6888"/>
    <n v="2360"/>
    <n v="1"/>
    <n v="0.4"/>
    <n v="0.05"/>
    <n v="3.01"/>
    <n v="0.42"/>
    <n v="2"/>
  </r>
  <r>
    <x v="26"/>
    <x v="4"/>
    <s v="Not treated"/>
    <s v="Rape/sexual assault"/>
    <n v="4970"/>
    <n v="0"/>
    <n v="12944"/>
    <n v="4068"/>
    <n v="1"/>
    <n v="0.7"/>
    <n v="0.15"/>
    <n v="3.55"/>
    <n v="0.6"/>
    <n v="1"/>
  </r>
  <r>
    <x v="27"/>
    <x v="4"/>
    <s v="Not treated"/>
    <s v="Rape/sexual assault"/>
    <n v="0"/>
    <m/>
    <m/>
    <m/>
    <n v="2"/>
    <n v="0"/>
    <m/>
    <m/>
    <m/>
    <n v="2"/>
  </r>
  <r>
    <x v="0"/>
    <x v="5"/>
    <s v="Not treated"/>
    <s v="Rape/sexual assault"/>
    <n v="0"/>
    <m/>
    <m/>
    <m/>
    <n v="2"/>
    <n v="0"/>
    <m/>
    <m/>
    <m/>
    <n v="2"/>
  </r>
  <r>
    <x v="1"/>
    <x v="5"/>
    <s v="Not treated"/>
    <s v="Rape/sexual assault"/>
    <n v="836"/>
    <n v="0"/>
    <n v="4031"/>
    <n v="1630"/>
    <n v="1"/>
    <n v="0.2"/>
    <n v="0"/>
    <n v="7.67"/>
    <n v="0.35"/>
    <n v="2"/>
  </r>
  <r>
    <x v="2"/>
    <x v="5"/>
    <s v="Not treated"/>
    <s v="Rape/sexual assault"/>
    <n v="504"/>
    <n v="0"/>
    <n v="2738"/>
    <n v="1140"/>
    <n v="1"/>
    <n v="0.1"/>
    <n v="0"/>
    <n v="5.46"/>
    <n v="0.15"/>
    <n v="2"/>
  </r>
  <r>
    <x v="3"/>
    <x v="5"/>
    <s v="Not treated"/>
    <s v="Rape/sexual assault"/>
    <n v="9242"/>
    <n v="0"/>
    <n v="20758"/>
    <n v="5876"/>
    <n v="1"/>
    <n v="2.2999999999999998"/>
    <n v="0.69"/>
    <n v="7.69"/>
    <n v="1.45"/>
    <n v="1"/>
  </r>
  <r>
    <x v="4"/>
    <x v="5"/>
    <s v="Not treated"/>
    <s v="Rape/sexual assault"/>
    <n v="5349"/>
    <n v="0"/>
    <n v="13629"/>
    <n v="4224"/>
    <n v="1"/>
    <n v="1.8"/>
    <n v="0.39"/>
    <n v="7.88"/>
    <n v="1.39"/>
    <n v="1"/>
  </r>
  <r>
    <x v="5"/>
    <x v="5"/>
    <s v="Not treated"/>
    <s v="Rape/sexual assault"/>
    <n v="0"/>
    <m/>
    <m/>
    <m/>
    <n v="2"/>
    <n v="0"/>
    <m/>
    <m/>
    <m/>
    <n v="2"/>
  </r>
  <r>
    <x v="6"/>
    <x v="5"/>
    <s v="Not treated"/>
    <s v="Rape/sexual assault"/>
    <n v="0"/>
    <m/>
    <m/>
    <m/>
    <n v="2"/>
    <n v="0"/>
    <m/>
    <m/>
    <m/>
    <n v="2"/>
  </r>
  <r>
    <x v="7"/>
    <x v="5"/>
    <s v="Not treated"/>
    <s v="Rape/sexual assault"/>
    <n v="0"/>
    <m/>
    <m/>
    <m/>
    <n v="2"/>
    <n v="0"/>
    <m/>
    <m/>
    <m/>
    <n v="2"/>
  </r>
  <r>
    <x v="8"/>
    <x v="5"/>
    <s v="Not treated"/>
    <s v="Rape/sexual assault"/>
    <n v="0"/>
    <m/>
    <m/>
    <m/>
    <n v="2"/>
    <n v="0"/>
    <m/>
    <m/>
    <m/>
    <n v="2"/>
  </r>
  <r>
    <x v="9"/>
    <x v="5"/>
    <s v="Not treated"/>
    <s v="Rape/sexual assault"/>
    <n v="2911"/>
    <n v="0"/>
    <n v="8706"/>
    <n v="2957"/>
    <n v="1"/>
    <n v="1.2"/>
    <n v="0.17"/>
    <n v="8.0399999999999991"/>
    <n v="1.19"/>
    <n v="1"/>
  </r>
  <r>
    <x v="10"/>
    <x v="5"/>
    <s v="Not treated"/>
    <s v="Rape/sexual assault"/>
    <n v="0"/>
    <m/>
    <m/>
    <m/>
    <n v="2"/>
    <n v="0"/>
    <m/>
    <m/>
    <m/>
    <n v="2"/>
  </r>
  <r>
    <x v="11"/>
    <x v="5"/>
    <s v="Not treated"/>
    <s v="Rape/sexual assault"/>
    <n v="0"/>
    <m/>
    <m/>
    <m/>
    <n v="2"/>
    <n v="0"/>
    <m/>
    <m/>
    <m/>
    <n v="2"/>
  </r>
  <r>
    <x v="12"/>
    <x v="5"/>
    <s v="Not treated"/>
    <s v="Rape/sexual assault"/>
    <n v="40105"/>
    <n v="6411"/>
    <n v="73798"/>
    <n v="17191"/>
    <n v="1"/>
    <n v="11.5"/>
    <n v="5.21"/>
    <n v="23.4"/>
    <n v="4.4400000000000004"/>
    <n v="1"/>
  </r>
  <r>
    <x v="13"/>
    <x v="5"/>
    <s v="Not treated"/>
    <s v="Rape/sexual assault"/>
    <n v="5329"/>
    <n v="0"/>
    <n v="10723"/>
    <n v="2752"/>
    <n v="1"/>
    <n v="2.1"/>
    <n v="0.82"/>
    <n v="5.47"/>
    <n v="1.04"/>
    <n v="1"/>
  </r>
  <r>
    <x v="14"/>
    <x v="5"/>
    <s v="Not treated"/>
    <s v="Rape/sexual assault"/>
    <n v="0"/>
    <m/>
    <m/>
    <m/>
    <n v="2"/>
    <n v="0"/>
    <m/>
    <m/>
    <m/>
    <n v="2"/>
  </r>
  <r>
    <x v="15"/>
    <x v="5"/>
    <s v="Not treated"/>
    <s v="Rape/sexual assault"/>
    <n v="2987"/>
    <n v="0"/>
    <n v="9635"/>
    <n v="3392"/>
    <n v="1"/>
    <n v="1.4"/>
    <n v="0.16"/>
    <n v="11.86"/>
    <n v="1.61"/>
    <n v="1"/>
  </r>
  <r>
    <x v="16"/>
    <x v="5"/>
    <s v="Not treated"/>
    <s v="Rape/sexual assault"/>
    <n v="0"/>
    <m/>
    <m/>
    <m/>
    <n v="2"/>
    <n v="0"/>
    <m/>
    <m/>
    <m/>
    <n v="2"/>
  </r>
  <r>
    <x v="17"/>
    <x v="5"/>
    <s v="Not treated"/>
    <s v="Rape/sexual assault"/>
    <n v="0"/>
    <m/>
    <m/>
    <m/>
    <n v="2"/>
    <n v="0"/>
    <m/>
    <m/>
    <m/>
    <n v="2"/>
  </r>
  <r>
    <x v="18"/>
    <x v="5"/>
    <s v="Not treated"/>
    <s v="Rape/sexual assault"/>
    <n v="5467"/>
    <n v="0"/>
    <n v="13337"/>
    <n v="4016"/>
    <n v="1"/>
    <n v="1.6"/>
    <n v="0.38"/>
    <n v="6.17"/>
    <n v="1.1200000000000001"/>
    <n v="1"/>
  </r>
  <r>
    <x v="19"/>
    <x v="5"/>
    <s v="Not treated"/>
    <s v="Rape/sexual assault"/>
    <n v="2608"/>
    <n v="0"/>
    <n v="8326"/>
    <n v="2917"/>
    <n v="1"/>
    <n v="0.5"/>
    <n v="0.06"/>
    <n v="4.68"/>
    <n v="0.61"/>
    <n v="1"/>
  </r>
  <r>
    <x v="20"/>
    <x v="5"/>
    <s v="Not treated"/>
    <s v="Rape/sexual assault"/>
    <n v="9605"/>
    <n v="0"/>
    <n v="20769"/>
    <n v="5696"/>
    <n v="1"/>
    <n v="2.6"/>
    <n v="0.85"/>
    <n v="7.82"/>
    <n v="1.49"/>
    <n v="1"/>
  </r>
  <r>
    <x v="21"/>
    <x v="5"/>
    <s v="Not treated"/>
    <s v="Rape/sexual assault"/>
    <n v="2751"/>
    <n v="0"/>
    <n v="8833"/>
    <n v="3103"/>
    <n v="1"/>
    <n v="0.5"/>
    <n v="0.05"/>
    <n v="4.0599999999999996"/>
    <n v="0.52"/>
    <n v="2"/>
  </r>
  <r>
    <x v="22"/>
    <x v="5"/>
    <s v="Not treated"/>
    <s v="Rape/sexual assault"/>
    <n v="2977"/>
    <n v="0"/>
    <n v="8024"/>
    <n v="2575"/>
    <n v="1"/>
    <n v="0.8"/>
    <n v="0.14000000000000001"/>
    <n v="3.96"/>
    <n v="0.65"/>
    <n v="1"/>
  </r>
  <r>
    <x v="23"/>
    <x v="5"/>
    <s v="Not treated"/>
    <s v="Rape/sexual assault"/>
    <n v="0"/>
    <m/>
    <m/>
    <m/>
    <n v="2"/>
    <n v="0"/>
    <m/>
    <m/>
    <m/>
    <n v="2"/>
  </r>
  <r>
    <x v="24"/>
    <x v="5"/>
    <s v="Not treated"/>
    <s v="Rape/sexual assault"/>
    <n v="0"/>
    <m/>
    <m/>
    <m/>
    <n v="2"/>
    <n v="0"/>
    <m/>
    <m/>
    <m/>
    <n v="2"/>
  </r>
  <r>
    <x v="25"/>
    <x v="5"/>
    <s v="Not treated"/>
    <s v="Rape/sexual assault"/>
    <n v="0"/>
    <m/>
    <m/>
    <m/>
    <n v="2"/>
    <n v="0"/>
    <m/>
    <m/>
    <m/>
    <n v="2"/>
  </r>
  <r>
    <x v="26"/>
    <x v="5"/>
    <s v="Not treated"/>
    <s v="Rape/sexual assault"/>
    <n v="5876"/>
    <n v="0"/>
    <n v="14603"/>
    <n v="4452"/>
    <n v="1"/>
    <n v="0.9"/>
    <n v="0.2"/>
    <n v="3.73"/>
    <n v="0.65"/>
    <n v="1"/>
  </r>
  <r>
    <x v="27"/>
    <x v="5"/>
    <s v="Not treated"/>
    <s v="Rape/sexual assault"/>
    <n v="2567"/>
    <n v="0"/>
    <n v="9173"/>
    <n v="3370"/>
    <n v="1"/>
    <n v="0.3"/>
    <n v="0.02"/>
    <n v="3.61"/>
    <n v="0.37"/>
    <n v="2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s v="Rape/sexual assault"/>
    <n v="125808"/>
    <n v="70877"/>
    <n v="180738"/>
    <n v="28026"/>
    <n v="0"/>
    <n v="39.299999999999997"/>
    <n v="28.4"/>
    <n v="51.43"/>
    <n v="5.98"/>
    <n v="0"/>
  </r>
  <r>
    <x v="1"/>
    <x v="0"/>
    <s v="Rape/sexual assault"/>
    <n v="194759"/>
    <n v="121554"/>
    <n v="267965"/>
    <n v="37351"/>
    <n v="0"/>
    <n v="42.4"/>
    <n v="32.25"/>
    <n v="53.24"/>
    <n v="5.43"/>
    <n v="0"/>
  </r>
  <r>
    <x v="2"/>
    <x v="0"/>
    <s v="Rape/sexual assault"/>
    <n v="453701"/>
    <n v="325360"/>
    <n v="582041"/>
    <n v="65481"/>
    <n v="0"/>
    <n v="61.8"/>
    <n v="52.5"/>
    <n v="70.23"/>
    <n v="4.57"/>
    <n v="0"/>
  </r>
  <r>
    <x v="3"/>
    <x v="0"/>
    <s v="Rape/sexual assault"/>
    <n v="278339"/>
    <n v="190871"/>
    <n v="365807"/>
    <n v="44627"/>
    <n v="0"/>
    <n v="70.599999999999994"/>
    <n v="59.35"/>
    <n v="79.87"/>
    <n v="5.29"/>
    <n v="0"/>
  </r>
  <r>
    <x v="4"/>
    <x v="0"/>
    <s v="Rape/sexual assault"/>
    <n v="113632"/>
    <n v="64379"/>
    <n v="162886"/>
    <n v="25130"/>
    <n v="0"/>
    <n v="38.1"/>
    <n v="27.24"/>
    <n v="50.25"/>
    <n v="5.97"/>
    <n v="0"/>
  </r>
  <r>
    <x v="5"/>
    <x v="0"/>
    <s v="Rape/sexual assault"/>
    <n v="273802"/>
    <n v="169259"/>
    <n v="378345"/>
    <n v="53339"/>
    <n v="0"/>
    <n v="63.4"/>
    <n v="50.3"/>
    <n v="74.790000000000006"/>
    <n v="6.37"/>
    <n v="0"/>
  </r>
  <r>
    <x v="6"/>
    <x v="0"/>
    <s v="Rape/sexual assault"/>
    <n v="154526"/>
    <n v="85680"/>
    <n v="223371"/>
    <n v="35126"/>
    <n v="0"/>
    <n v="54.3"/>
    <n v="40.15"/>
    <n v="67.86"/>
    <n v="7.26"/>
    <n v="0"/>
  </r>
  <r>
    <x v="7"/>
    <x v="0"/>
    <s v="Rape/sexual assault"/>
    <n v="147255"/>
    <n v="77009"/>
    <n v="217501"/>
    <n v="35841"/>
    <n v="0"/>
    <n v="49.1"/>
    <n v="35.58"/>
    <n v="62.67"/>
    <n v="7.09"/>
    <n v="0"/>
  </r>
  <r>
    <x v="8"/>
    <x v="0"/>
    <s v="Rape/sexual assault"/>
    <n v="201812"/>
    <n v="124974"/>
    <n v="278649"/>
    <n v="39204"/>
    <n v="0"/>
    <n v="58.2"/>
    <n v="45.14"/>
    <n v="70.180000000000007"/>
    <n v="6.52"/>
    <n v="0"/>
  </r>
  <r>
    <x v="9"/>
    <x v="0"/>
    <s v="Rape/sexual assault"/>
    <n v="118600"/>
    <n v="63514"/>
    <n v="173687"/>
    <n v="28106"/>
    <n v="0"/>
    <n v="48.6"/>
    <n v="35.1"/>
    <n v="62.25"/>
    <n v="7.1"/>
    <n v="0"/>
  </r>
  <r>
    <x v="10"/>
    <x v="0"/>
    <s v="Rape/sexual assault"/>
    <n v="118394"/>
    <n v="58923"/>
    <n v="177864"/>
    <n v="30342"/>
    <n v="0"/>
    <n v="44.1"/>
    <n v="30.91"/>
    <n v="58.15"/>
    <n v="7.13"/>
    <n v="0"/>
  </r>
  <r>
    <x v="11"/>
    <x v="0"/>
    <s v="Rape/sexual assault"/>
    <n v="198958"/>
    <n v="108073"/>
    <n v="289843"/>
    <n v="46371"/>
    <n v="0"/>
    <n v="65.099999999999994"/>
    <n v="49.3"/>
    <n v="78.17"/>
    <n v="7.55"/>
    <n v="0"/>
  </r>
  <r>
    <x v="12"/>
    <x v="0"/>
    <s v="Rape/sexual assault"/>
    <n v="137329"/>
    <n v="67234"/>
    <n v="207425"/>
    <n v="35764"/>
    <n v="0"/>
    <n v="39.299999999999997"/>
    <n v="26.26"/>
    <n v="54.01"/>
    <n v="7.26"/>
    <n v="0"/>
  </r>
  <r>
    <x v="13"/>
    <x v="0"/>
    <s v="Rape/sexual assault"/>
    <n v="118638"/>
    <n v="68000"/>
    <n v="169275"/>
    <n v="25836"/>
    <n v="0"/>
    <n v="47.8"/>
    <n v="36.47"/>
    <n v="59.34"/>
    <n v="5.94"/>
    <n v="0"/>
  </r>
  <r>
    <x v="14"/>
    <x v="0"/>
    <s v="Rape/sexual assault"/>
    <n v="214185"/>
    <n v="133170"/>
    <n v="295200"/>
    <n v="41335"/>
    <n v="0"/>
    <n v="46.2"/>
    <n v="35.32"/>
    <n v="57.45"/>
    <n v="5.74"/>
    <n v="0"/>
  </r>
  <r>
    <x v="15"/>
    <x v="0"/>
    <s v="Rape/sexual assault"/>
    <n v="73246"/>
    <n v="31065"/>
    <n v="115426"/>
    <n v="21521"/>
    <n v="0"/>
    <n v="35.299999999999997"/>
    <n v="22.15"/>
    <n v="51.03"/>
    <n v="7.56"/>
    <n v="0"/>
  </r>
  <r>
    <x v="16"/>
    <x v="0"/>
    <s v="Rape/sexual assault"/>
    <n v="146036"/>
    <n v="86472"/>
    <n v="205599"/>
    <n v="30390"/>
    <n v="0"/>
    <n v="57.1"/>
    <n v="43.36"/>
    <n v="69.819999999999993"/>
    <n v="6.91"/>
    <n v="0"/>
  </r>
  <r>
    <x v="17"/>
    <x v="0"/>
    <s v="Rape/sexual assault"/>
    <n v="128019"/>
    <n v="69865"/>
    <n v="186174"/>
    <n v="29671"/>
    <n v="0"/>
    <n v="39.4"/>
    <n v="28"/>
    <n v="51.98"/>
    <n v="6.23"/>
    <n v="0"/>
  </r>
  <r>
    <x v="18"/>
    <x v="0"/>
    <s v="Rape/sexual assault"/>
    <n v="215657"/>
    <n v="130724"/>
    <n v="300590"/>
    <n v="43334"/>
    <n v="0"/>
    <n v="61.7"/>
    <n v="48.88"/>
    <n v="72.989999999999995"/>
    <n v="6.27"/>
    <n v="0"/>
  </r>
  <r>
    <x v="19"/>
    <x v="0"/>
    <s v="Rape/sexual assault"/>
    <n v="154559"/>
    <n v="92655"/>
    <n v="216464"/>
    <n v="31584"/>
    <n v="0"/>
    <n v="32.4"/>
    <n v="23.67"/>
    <n v="42.62"/>
    <n v="4.88"/>
    <n v="0"/>
  </r>
  <r>
    <x v="20"/>
    <x v="0"/>
    <s v="Rape/sexual assault"/>
    <n v="156985"/>
    <n v="91806"/>
    <n v="222165"/>
    <n v="33255"/>
    <n v="0"/>
    <n v="42.8"/>
    <n v="31.84"/>
    <n v="54.52"/>
    <n v="5.89"/>
    <n v="0"/>
  </r>
  <r>
    <x v="21"/>
    <x v="0"/>
    <s v="Rape/sexual assault"/>
    <n v="295763"/>
    <n v="194271"/>
    <n v="397254"/>
    <n v="51782"/>
    <n v="0"/>
    <n v="50"/>
    <n v="39.76"/>
    <n v="60.25"/>
    <n v="5.3"/>
    <n v="0"/>
  </r>
  <r>
    <x v="22"/>
    <x v="0"/>
    <s v="Rape/sexual assault"/>
    <n v="193685"/>
    <n v="123778"/>
    <n v="263592"/>
    <n v="35667"/>
    <n v="0"/>
    <n v="49.5"/>
    <n v="39.06"/>
    <n v="60.02"/>
    <n v="5.43"/>
    <n v="0"/>
  </r>
  <r>
    <x v="23"/>
    <x v="0"/>
    <s v="Rape/sexual assault"/>
    <n v="263245"/>
    <n v="168822"/>
    <n v="357668"/>
    <n v="48176"/>
    <n v="0"/>
    <n v="47.6"/>
    <n v="37.130000000000003"/>
    <n v="58.2"/>
    <n v="5.46"/>
    <n v="0"/>
  </r>
  <r>
    <x v="24"/>
    <x v="0"/>
    <s v="Rape/sexual assault"/>
    <n v="254930"/>
    <n v="172531"/>
    <n v="337329"/>
    <n v="42041"/>
    <n v="0"/>
    <n v="58.3"/>
    <n v="47.8"/>
    <n v="68.11"/>
    <n v="5.25"/>
    <n v="0"/>
  </r>
  <r>
    <x v="25"/>
    <x v="0"/>
    <s v="Rape/sexual assault"/>
    <n v="279037"/>
    <n v="197894"/>
    <n v="360179"/>
    <n v="41400"/>
    <n v="0"/>
    <n v="49.5"/>
    <n v="40.83"/>
    <n v="58.28"/>
    <n v="4.5"/>
    <n v="0"/>
  </r>
  <r>
    <x v="26"/>
    <x v="0"/>
    <s v="Rape/sexual assault"/>
    <n v="283211"/>
    <n v="199590"/>
    <n v="366832"/>
    <n v="42665"/>
    <n v="0"/>
    <n v="42"/>
    <n v="33.89"/>
    <n v="50.57"/>
    <n v="4.29"/>
    <n v="0"/>
  </r>
  <r>
    <x v="27"/>
    <x v="0"/>
    <s v="Rape/sexual assault"/>
    <n v="437858"/>
    <n v="307042"/>
    <n v="568674"/>
    <n v="66744"/>
    <n v="0"/>
    <n v="48.7"/>
    <n v="39.76"/>
    <n v="57.81"/>
    <n v="4.66"/>
    <n v="0"/>
  </r>
  <r>
    <x v="0"/>
    <x v="1"/>
    <s v="Rape/sexual assault"/>
    <n v="158907"/>
    <n v="94882"/>
    <n v="222932"/>
    <n v="32666"/>
    <n v="0"/>
    <n v="49.7"/>
    <n v="37.71"/>
    <n v="61.66"/>
    <n v="6.23"/>
    <n v="0"/>
  </r>
  <r>
    <x v="1"/>
    <x v="1"/>
    <s v="Rape/sexual assault"/>
    <n v="228841"/>
    <n v="147585"/>
    <n v="310098"/>
    <n v="41458"/>
    <n v="0"/>
    <n v="49.8"/>
    <n v="39.1"/>
    <n v="60.56"/>
    <n v="5.56"/>
    <n v="0"/>
  </r>
  <r>
    <x v="2"/>
    <x v="1"/>
    <s v="Rape/sexual assault"/>
    <n v="232288"/>
    <n v="150546"/>
    <n v="314030"/>
    <n v="41706"/>
    <n v="0"/>
    <n v="31.6"/>
    <n v="24.17"/>
    <n v="40.159999999999997"/>
    <n v="4.1100000000000003"/>
    <n v="0"/>
  </r>
  <r>
    <x v="3"/>
    <x v="1"/>
    <s v="Rape/sexual assault"/>
    <n v="88581"/>
    <n v="45888"/>
    <n v="131274"/>
    <n v="21783"/>
    <n v="0"/>
    <n v="22.5"/>
    <n v="14.86"/>
    <n v="32.53"/>
    <n v="4.5199999999999996"/>
    <n v="0"/>
  </r>
  <r>
    <x v="4"/>
    <x v="1"/>
    <s v="Rape/sexual assault"/>
    <n v="173684"/>
    <n v="109297"/>
    <n v="238070"/>
    <n v="32851"/>
    <n v="0"/>
    <n v="58.2"/>
    <n v="45.76"/>
    <n v="69.69"/>
    <n v="6.22"/>
    <n v="0"/>
  </r>
  <r>
    <x v="5"/>
    <x v="1"/>
    <s v="Rape/sexual assault"/>
    <n v="80282"/>
    <n v="32605"/>
    <n v="127959"/>
    <n v="24325"/>
    <n v="0"/>
    <n v="18.600000000000001"/>
    <n v="11.05"/>
    <n v="29.57"/>
    <n v="4.7"/>
    <n v="0"/>
  </r>
  <r>
    <x v="6"/>
    <x v="1"/>
    <s v="Rape/sexual assault"/>
    <n v="84012"/>
    <n v="37304"/>
    <n v="130720"/>
    <n v="23831"/>
    <n v="0"/>
    <n v="29.5"/>
    <n v="18.7"/>
    <n v="43.33"/>
    <n v="6.38"/>
    <n v="0"/>
  </r>
  <r>
    <x v="7"/>
    <x v="1"/>
    <s v="Rape/sexual assault"/>
    <n v="114490"/>
    <n v="55394"/>
    <n v="173586"/>
    <n v="30151"/>
    <n v="0"/>
    <n v="38.1"/>
    <n v="26.09"/>
    <n v="51.86"/>
    <n v="6.71"/>
    <n v="0"/>
  </r>
  <r>
    <x v="8"/>
    <x v="1"/>
    <s v="Rape/sexual assault"/>
    <n v="77770"/>
    <n v="34630"/>
    <n v="120911"/>
    <n v="22011"/>
    <n v="0"/>
    <n v="22.4"/>
    <n v="13.78"/>
    <n v="34.32"/>
    <n v="5.26"/>
    <n v="0"/>
  </r>
  <r>
    <x v="9"/>
    <x v="1"/>
    <s v="Rape/sexual assault"/>
    <n v="102182"/>
    <n v="52239"/>
    <n v="152125"/>
    <n v="25482"/>
    <n v="0"/>
    <n v="41.8"/>
    <n v="29.17"/>
    <n v="55.7"/>
    <n v="6.93"/>
    <n v="0"/>
  </r>
  <r>
    <x v="10"/>
    <x v="1"/>
    <s v="Rape/sexual assault"/>
    <n v="46958"/>
    <n v="15025"/>
    <n v="78892"/>
    <n v="16293"/>
    <n v="0"/>
    <n v="17.5"/>
    <n v="9.74"/>
    <n v="29.39"/>
    <n v="4.97"/>
    <n v="0"/>
  </r>
  <r>
    <x v="11"/>
    <x v="1"/>
    <s v="Rape/sexual assault"/>
    <n v="80344"/>
    <n v="30026"/>
    <n v="130662"/>
    <n v="25673"/>
    <n v="1"/>
    <n v="26.3"/>
    <n v="15.59"/>
    <n v="40.79"/>
    <n v="6.51"/>
    <n v="1"/>
  </r>
  <r>
    <x v="12"/>
    <x v="1"/>
    <s v="Rape/sexual assault"/>
    <n v="176711"/>
    <n v="94841"/>
    <n v="258581"/>
    <n v="41771"/>
    <n v="0"/>
    <n v="50.5"/>
    <n v="36.14"/>
    <n v="64.84"/>
    <n v="7.53"/>
    <n v="0"/>
  </r>
  <r>
    <x v="13"/>
    <x v="1"/>
    <s v="Rape/sexual assault"/>
    <n v="80139"/>
    <n v="42142"/>
    <n v="118136"/>
    <n v="19387"/>
    <n v="0"/>
    <n v="32.299999999999997"/>
    <n v="22.92"/>
    <n v="43.3"/>
    <n v="5.26"/>
    <n v="0"/>
  </r>
  <r>
    <x v="14"/>
    <x v="1"/>
    <s v="Rape/sexual assault"/>
    <n v="185631"/>
    <n v="111730"/>
    <n v="259532"/>
    <n v="37705"/>
    <n v="0"/>
    <n v="40"/>
    <n v="29.74"/>
    <n v="51.3"/>
    <n v="5.58"/>
    <n v="0"/>
  </r>
  <r>
    <x v="15"/>
    <x v="1"/>
    <s v="Rape/sexual assault"/>
    <n v="70790"/>
    <n v="29492"/>
    <n v="112089"/>
    <n v="21071"/>
    <n v="0"/>
    <n v="34.1"/>
    <n v="21.2"/>
    <n v="49.82"/>
    <n v="7.48"/>
    <n v="0"/>
  </r>
  <r>
    <x v="16"/>
    <x v="1"/>
    <s v="Rape/sexual assault"/>
    <n v="45193"/>
    <n v="15975"/>
    <n v="74410"/>
    <n v="14907"/>
    <n v="0"/>
    <n v="17.7"/>
    <n v="9.86"/>
    <n v="29.63"/>
    <n v="5"/>
    <n v="0"/>
  </r>
  <r>
    <x v="17"/>
    <x v="1"/>
    <s v="Rape/sexual assault"/>
    <n v="94749"/>
    <n v="46895"/>
    <n v="142603"/>
    <n v="24416"/>
    <n v="0"/>
    <n v="29.1"/>
    <n v="19.36"/>
    <n v="41.29"/>
    <n v="5.66"/>
    <n v="0"/>
  </r>
  <r>
    <x v="18"/>
    <x v="1"/>
    <s v="Rape/sexual assault"/>
    <n v="70036"/>
    <n v="30522"/>
    <n v="109549"/>
    <n v="20160"/>
    <n v="0"/>
    <n v="20"/>
    <n v="12.48"/>
    <n v="30.54"/>
    <n v="4.5999999999999996"/>
    <n v="0"/>
  </r>
  <r>
    <x v="19"/>
    <x v="1"/>
    <s v="Rape/sexual assault"/>
    <n v="179368"/>
    <n v="111272"/>
    <n v="247464"/>
    <n v="34743"/>
    <n v="0"/>
    <n v="37.6"/>
    <n v="28.26"/>
    <n v="48.04"/>
    <n v="5.1100000000000003"/>
    <n v="0"/>
  </r>
  <r>
    <x v="20"/>
    <x v="1"/>
    <s v="Rape/sexual assault"/>
    <n v="136523"/>
    <n v="77145"/>
    <n v="195900"/>
    <n v="30295"/>
    <n v="0"/>
    <n v="37.200000000000003"/>
    <n v="26.92"/>
    <n v="48.85"/>
    <n v="5.68"/>
    <n v="0"/>
  </r>
  <r>
    <x v="21"/>
    <x v="1"/>
    <s v="Rape/sexual assault"/>
    <n v="218016"/>
    <n v="135035"/>
    <n v="300997"/>
    <n v="42338"/>
    <n v="0"/>
    <n v="36.9"/>
    <n v="27.72"/>
    <n v="47.05"/>
    <n v="4.99"/>
    <n v="0"/>
  </r>
  <r>
    <x v="22"/>
    <x v="1"/>
    <s v="Rape/sexual assault"/>
    <n v="147284"/>
    <n v="89265"/>
    <n v="205303"/>
    <n v="29602"/>
    <n v="0"/>
    <n v="37.700000000000003"/>
    <n v="28.26"/>
    <n v="48.09"/>
    <n v="5.12"/>
    <n v="0"/>
  </r>
  <r>
    <x v="23"/>
    <x v="1"/>
    <s v="Rape/sexual assault"/>
    <n v="235936"/>
    <n v="148049"/>
    <n v="323822"/>
    <n v="44841"/>
    <n v="0"/>
    <n v="42.6"/>
    <n v="32.6"/>
    <n v="53.3"/>
    <n v="5.36"/>
    <n v="0"/>
  </r>
  <r>
    <x v="24"/>
    <x v="1"/>
    <s v="Rape/sexual assault"/>
    <n v="105985"/>
    <n v="59652"/>
    <n v="152317"/>
    <n v="23639"/>
    <n v="0"/>
    <n v="24.2"/>
    <n v="16.899999999999999"/>
    <n v="33.479999999999997"/>
    <n v="4.25"/>
    <n v="0"/>
  </r>
  <r>
    <x v="25"/>
    <x v="1"/>
    <s v="Rape/sexual assault"/>
    <n v="189620"/>
    <n v="126595"/>
    <n v="252646"/>
    <n v="32156"/>
    <n v="0"/>
    <n v="33.700000000000003"/>
    <n v="26.11"/>
    <n v="42.15"/>
    <n v="4.12"/>
    <n v="0"/>
  </r>
  <r>
    <x v="26"/>
    <x v="1"/>
    <s v="Rape/sexual assault"/>
    <n v="329536"/>
    <n v="237460"/>
    <n v="421612"/>
    <n v="46978"/>
    <n v="0"/>
    <n v="48.9"/>
    <n v="40.380000000000003"/>
    <n v="57.43"/>
    <n v="4.3899999999999997"/>
    <n v="0"/>
  </r>
  <r>
    <x v="27"/>
    <x v="1"/>
    <s v="Rape/sexual assault"/>
    <n v="282587"/>
    <n v="183768"/>
    <n v="381406"/>
    <n v="50419"/>
    <n v="0"/>
    <n v="31.5"/>
    <n v="23.88"/>
    <n v="40.18"/>
    <n v="4.1900000000000004"/>
    <n v="0"/>
  </r>
  <r>
    <x v="0"/>
    <x v="2"/>
    <s v="Rape/sexual assault"/>
    <n v="35233"/>
    <n v="10757"/>
    <n v="59709"/>
    <n v="12488"/>
    <n v="0"/>
    <n v="11"/>
    <n v="5.83"/>
    <n v="19.84"/>
    <n v="3.47"/>
    <n v="0"/>
  </r>
  <r>
    <x v="1"/>
    <x v="2"/>
    <s v="Rape/sexual assault"/>
    <n v="34567"/>
    <n v="9530"/>
    <n v="59604"/>
    <n v="12774"/>
    <n v="0"/>
    <n v="7.5"/>
    <n v="3.8"/>
    <n v="14.36"/>
    <n v="2.57"/>
    <n v="0"/>
  </r>
  <r>
    <x v="2"/>
    <x v="2"/>
    <s v="Rape/sexual assault"/>
    <n v="48643"/>
    <n v="18911"/>
    <n v="78375"/>
    <n v="15170"/>
    <n v="0"/>
    <n v="6.6"/>
    <n v="3.74"/>
    <n v="11.45"/>
    <n v="1.89"/>
    <n v="0"/>
  </r>
  <r>
    <x v="3"/>
    <x v="2"/>
    <s v="Rape/sexual assault"/>
    <n v="27059"/>
    <n v="5941"/>
    <n v="48177"/>
    <n v="10775"/>
    <n v="0"/>
    <n v="6.9"/>
    <n v="3.26"/>
    <n v="13.89"/>
    <n v="2.56"/>
    <n v="0"/>
  </r>
  <r>
    <x v="4"/>
    <x v="2"/>
    <s v="Rape/sexual assault"/>
    <n v="11091"/>
    <n v="0"/>
    <n v="23494"/>
    <n v="6328"/>
    <n v="1"/>
    <n v="3.7"/>
    <n v="1.25"/>
    <n v="10.55"/>
    <n v="2.04"/>
    <n v="1"/>
  </r>
  <r>
    <x v="5"/>
    <x v="2"/>
    <s v="Rape/sexual assault"/>
    <n v="77753"/>
    <n v="31016"/>
    <n v="124490"/>
    <n v="23846"/>
    <n v="0"/>
    <n v="18"/>
    <n v="10.61"/>
    <n v="28.88"/>
    <n v="4.63"/>
    <n v="0"/>
  </r>
  <r>
    <x v="6"/>
    <x v="2"/>
    <s v="Rape/sexual assault"/>
    <n v="45807"/>
    <n v="13723"/>
    <n v="77892"/>
    <n v="16370"/>
    <n v="1"/>
    <n v="16.100000000000001"/>
    <n v="8.58"/>
    <n v="28.21"/>
    <n v="4.9400000000000004"/>
    <n v="1"/>
  </r>
  <r>
    <x v="7"/>
    <x v="2"/>
    <s v="Rape/sexual assault"/>
    <n v="38420"/>
    <n v="10046"/>
    <n v="66793"/>
    <n v="14477"/>
    <n v="1"/>
    <n v="12.8"/>
    <n v="6.65"/>
    <n v="23.23"/>
    <n v="4.12"/>
    <n v="1"/>
  </r>
  <r>
    <x v="8"/>
    <x v="2"/>
    <s v="Rape/sexual assault"/>
    <n v="67247"/>
    <n v="27653"/>
    <n v="106841"/>
    <n v="20201"/>
    <n v="0"/>
    <n v="19.399999999999999"/>
    <n v="11.45"/>
    <n v="30.9"/>
    <n v="4.95"/>
    <n v="0"/>
  </r>
  <r>
    <x v="9"/>
    <x v="2"/>
    <s v="Rape/sexual assault"/>
    <n v="23406"/>
    <n v="3821"/>
    <n v="42991"/>
    <n v="9992"/>
    <n v="1"/>
    <n v="9.6"/>
    <n v="4.41"/>
    <n v="19.600000000000001"/>
    <n v="3.68"/>
    <n v="1"/>
  </r>
  <r>
    <x v="10"/>
    <x v="2"/>
    <s v="Rape/sexual assault"/>
    <n v="103222"/>
    <n v="49058"/>
    <n v="157387"/>
    <n v="27636"/>
    <n v="1"/>
    <n v="38.4"/>
    <n v="26.08"/>
    <n v="52.48"/>
    <n v="6.89"/>
    <n v="1"/>
  </r>
  <r>
    <x v="11"/>
    <x v="2"/>
    <s v="Rape/sexual assault"/>
    <n v="26272"/>
    <n v="1211"/>
    <n v="51334"/>
    <n v="12787"/>
    <n v="1"/>
    <n v="8.6"/>
    <n v="3.51"/>
    <n v="19.55"/>
    <n v="3.81"/>
    <n v="1"/>
  </r>
  <r>
    <x v="12"/>
    <x v="2"/>
    <s v="Rape/sexual assault"/>
    <n v="35651"/>
    <n v="4170"/>
    <n v="67132"/>
    <n v="16062"/>
    <n v="0"/>
    <n v="10.199999999999999"/>
    <n v="4.42"/>
    <n v="21.79"/>
    <n v="4.2"/>
    <n v="0"/>
  </r>
  <r>
    <x v="13"/>
    <x v="2"/>
    <s v="Rape/sexual assault"/>
    <n v="49500"/>
    <n v="22772"/>
    <n v="76228"/>
    <n v="13637"/>
    <n v="0"/>
    <n v="19.899999999999999"/>
    <n v="12.97"/>
    <n v="29.38"/>
    <n v="4.18"/>
    <n v="0"/>
  </r>
  <r>
    <x v="14"/>
    <x v="2"/>
    <s v="Rape/sexual assault"/>
    <n v="63782"/>
    <n v="25911"/>
    <n v="101654"/>
    <n v="19323"/>
    <n v="0"/>
    <n v="13.8"/>
    <n v="8.0399999999999991"/>
    <n v="22.54"/>
    <n v="3.64"/>
    <n v="0"/>
  </r>
  <r>
    <x v="15"/>
    <x v="2"/>
    <s v="Rape/sexual assault"/>
    <n v="63725"/>
    <n v="25025"/>
    <n v="102424"/>
    <n v="19745"/>
    <n v="0"/>
    <n v="30.7"/>
    <n v="18.510000000000002"/>
    <n v="46.29"/>
    <n v="7.24"/>
    <n v="0"/>
  </r>
  <r>
    <x v="16"/>
    <x v="2"/>
    <s v="Rape/sexual assault"/>
    <n v="64540"/>
    <n v="28412"/>
    <n v="100669"/>
    <n v="18433"/>
    <n v="0"/>
    <n v="25.2"/>
    <n v="15.59"/>
    <n v="38.15"/>
    <n v="5.8"/>
    <n v="0"/>
  </r>
  <r>
    <x v="17"/>
    <x v="2"/>
    <s v="Rape/sexual assault"/>
    <n v="102543"/>
    <n v="52187"/>
    <n v="152900"/>
    <n v="25693"/>
    <n v="0"/>
    <n v="31.5"/>
    <n v="21.34"/>
    <n v="43.85"/>
    <n v="5.82"/>
    <n v="0"/>
  </r>
  <r>
    <x v="18"/>
    <x v="2"/>
    <s v="Rape/sexual assault"/>
    <n v="64112"/>
    <n v="26861"/>
    <n v="101363"/>
    <n v="19006"/>
    <n v="0"/>
    <n v="18.3"/>
    <n v="11.19"/>
    <n v="28.55"/>
    <n v="4.41"/>
    <n v="0"/>
  </r>
  <r>
    <x v="19"/>
    <x v="2"/>
    <s v="Rape/sexual assault"/>
    <n v="142651"/>
    <n v="83830"/>
    <n v="201471"/>
    <n v="30011"/>
    <n v="0"/>
    <n v="29.9"/>
    <n v="21.51"/>
    <n v="39.97"/>
    <n v="4.75"/>
    <n v="0"/>
  </r>
  <r>
    <x v="20"/>
    <x v="2"/>
    <s v="Rape/sexual assault"/>
    <n v="73239"/>
    <n v="33829"/>
    <n v="112649"/>
    <n v="20107"/>
    <n v="0"/>
    <n v="20"/>
    <n v="12.65"/>
    <n v="30.07"/>
    <n v="4.4400000000000004"/>
    <n v="0"/>
  </r>
  <r>
    <x v="21"/>
    <x v="2"/>
    <s v="Rape/sexual assault"/>
    <n v="77682"/>
    <n v="34968"/>
    <n v="120395"/>
    <n v="21793"/>
    <n v="0"/>
    <n v="13.1"/>
    <n v="8.0299999999999994"/>
    <n v="20.76"/>
    <n v="3.2"/>
    <n v="0"/>
  </r>
  <r>
    <x v="22"/>
    <x v="2"/>
    <s v="Rape/sexual assault"/>
    <n v="50133"/>
    <n v="21812"/>
    <n v="78453"/>
    <n v="14450"/>
    <n v="0"/>
    <n v="12.8"/>
    <n v="7.78"/>
    <n v="20.41"/>
    <n v="3.17"/>
    <n v="0"/>
  </r>
  <r>
    <x v="23"/>
    <x v="2"/>
    <s v="Rape/sexual assault"/>
    <n v="54342"/>
    <n v="19715"/>
    <n v="88969"/>
    <n v="17667"/>
    <n v="0"/>
    <n v="9.8000000000000007"/>
    <n v="5.45"/>
    <n v="17.04"/>
    <n v="2.87"/>
    <n v="0"/>
  </r>
  <r>
    <x v="24"/>
    <x v="2"/>
    <s v="Rape/sexual assault"/>
    <n v="76284"/>
    <n v="38749"/>
    <n v="113818"/>
    <n v="19151"/>
    <n v="0"/>
    <n v="17.399999999999999"/>
    <n v="11.39"/>
    <n v="25.8"/>
    <n v="3.66"/>
    <n v="0"/>
  </r>
  <r>
    <x v="25"/>
    <x v="2"/>
    <s v="Rape/sexual assault"/>
    <n v="94592"/>
    <n v="54215"/>
    <n v="134969"/>
    <n v="20601"/>
    <n v="0"/>
    <n v="16.8"/>
    <n v="11.58"/>
    <n v="23.72"/>
    <n v="3.08"/>
    <n v="0"/>
  </r>
  <r>
    <x v="26"/>
    <x v="2"/>
    <s v="Rape/sexual assault"/>
    <n v="61544"/>
    <n v="28754"/>
    <n v="94335"/>
    <n v="16730"/>
    <n v="0"/>
    <n v="9.1"/>
    <n v="5.55"/>
    <n v="14.65"/>
    <n v="2.27"/>
    <n v="0"/>
  </r>
  <r>
    <x v="27"/>
    <x v="2"/>
    <s v="Rape/sexual assault"/>
    <n v="177794"/>
    <n v="103965"/>
    <n v="251624"/>
    <n v="37669"/>
    <n v="0"/>
    <n v="19.8"/>
    <n v="13.85"/>
    <n v="27.48"/>
    <n v="3.4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7FC2C9-AEE8-4FC5-81BE-56B2715074D1}" name="PivotTable30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P12:S19" firstHeaderRow="1" firstDataRow="2" firstDataCol="1"/>
  <pivotFields count="13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h="1" x="0"/>
        <item x="1"/>
        <item x="2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Sum of Percent of rape/sexual assault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7F3782-4CE7-4774-B61C-DEF1DCFA3F0C}" name="PivotTable29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P22:S29" firstHeaderRow="1" firstDataRow="2" firstDataCol="1"/>
  <pivotFields count="13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h="1" x="0"/>
        <item x="1"/>
        <item x="2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Average of Percent SE" fld="11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38CA4C-CBE8-43B1-8FC8-E584B6B8BA57}" name="PivotTable28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P33:S40" firstHeaderRow="1" firstDataRow="2" firstDataCol="1"/>
  <pivotFields count="13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h="1" x="0"/>
        <item x="1"/>
        <item x="2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Average of Number SE" fld="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020254-2E0C-4389-8D62-4530924DE083}" name="PivotTable27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P2:S9" firstHeaderRow="1" firstDataRow="2" firstDataCol="1"/>
  <pivotFields count="13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h="1" x="0"/>
        <item x="1"/>
        <item x="2"/>
        <item t="default"/>
      </items>
    </pivotField>
    <pivotField compact="0" outline="0" showAll="0"/>
    <pivotField dataField="1" compact="0" numFmtId="3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Sum of Numbe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AD03F7-B9E2-4BDB-BFC6-D8356CC1B255}" name="PivotTable33" cacheId="6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P33:S40" firstHeaderRow="1" firstDataRow="2" firstDataCol="1"/>
  <pivotFields count="13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h="1" x="0"/>
        <item x="1"/>
        <item x="2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Average of Number SE" fld="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613796-5C17-4C7B-B6EE-69D9B0F69BC7}" name="PivotTable32" cacheId="6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P22:S29" firstHeaderRow="1" firstDataRow="2" firstDataCol="1"/>
  <pivotFields count="13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h="1" x="0"/>
        <item x="1"/>
        <item x="2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Average of Percent SE" fld="11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AA6B73-676C-48F3-8F60-35D8B334F389}" name="PivotTable31" cacheId="6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P12:S19" firstHeaderRow="1" firstDataRow="2" firstDataCol="1"/>
  <pivotFields count="13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h="1" x="0"/>
        <item x="1"/>
        <item x="2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Sum of Percent of rape/sexual assault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9D643B-191A-431C-BAFC-1C7BD1AA7816}" name="PivotTable34" cacheId="6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P2:S9" firstHeaderRow="1" firstDataRow="2" firstDataCol="1"/>
  <pivotFields count="13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h="1" x="0"/>
        <item x="1"/>
        <item x="2"/>
        <item t="default"/>
      </items>
    </pivotField>
    <pivotField compact="0" outline="0" showAll="0"/>
    <pivotField dataField="1" compact="0" numFmtId="3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Sum of Numbe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00C082-54BF-4781-AFEF-1EDDFBC16B6F}" name="PivotTable26" cacheId="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2B2C07-EDA2-4B9B-9CA2-9D005D81D0FA}" name="PivotTable25" cacheId="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A299B3-EE78-4AC3-B556-746ACA8FDFD9}" name="PivotTable37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E7ACC1-7443-4DEF-92A2-3D1404019635}" name="PivotTable38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775BD9-1B98-40A5-85E3-BD8069BDB4AB}" name="PivotTable39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91F267-D427-4702-9049-85CE0111623E}" name="PivotTable40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60EFEF-6369-43C6-9546-ADB7903311BA}" name="PivotTable41" cacheId="5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02214B-AEFB-4BEB-866D-1211F77AFE7C}" name="PivotTable42" cacheId="5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C7D0D7-10E1-4B3F-BD28-68B73E40DA53}" name="PivotTable36" cacheId="6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668FF-EEF1-4116-85C7-B7809FD8E58B}" name="PivotTable35" cacheId="6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C81F04-3C8C-44C5-8A82-617EA90D340B}" name="PivotTable44" cacheId="5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734EF5-E893-4237-830E-9C11729E9802}" name="PivotTable43" cacheId="5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968BE2-79E3-40CF-B023-80E695AB5542}" name="PivotTable45" cacheId="5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D1AC02-EAEA-4DF4-A9AE-2373738610FC}" name="PivotTable46" cacheId="5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7">
        <item x="5"/>
        <item x="4"/>
        <item x="0"/>
        <item x="1"/>
        <item x="3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0AFE6-A183-4C6A-BFFD-F14DBA584208}" name="PivotTable52" cacheId="6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h="1" x="26"/>
        <item h="1" x="27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3F05F8-FFEA-4C78-B8C0-F1785A895E22}" name="PivotTable51" cacheId="6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h="1" x="26"/>
        <item h="1" x="27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BE6EEA-5065-4A4C-A9BC-9C9EB10E4703}" name="PivotTable56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h="1" x="26"/>
        <item h="1" x="27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1DAE30-1ED1-48B8-86C9-90498EC8F900}" name="PivotTable55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h="1" x="26"/>
        <item h="1" x="27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618747-1F2C-4950-9EB9-07F17A38F899}" name="PivotTable63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X44" firstHeaderRow="1" firstDataRow="2" firstDataCol="1"/>
  <pivotFields count="14">
    <pivotField axis="axisRow" compact="0" outline="0" showAll="0">
      <items count="29"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h="1" x="26"/>
        <item h="1" x="27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3C3C38-D6E6-400E-BAEA-9962EF44C683}" name="PivotTable64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X53" firstHeaderRow="1" firstDataRow="2" firstDataCol="1"/>
  <pivotFields count="14">
    <pivotField axis="axisRow" compact="0" outline="0" showAll="0">
      <items count="29"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h="1" x="26"/>
        <item h="1" x="27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296C48-81E8-4555-9EF3-50AB5524C707}" name="PivotTable67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U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7EBCF-B6B4-4A17-8DBA-7D9C636A7007}" name="PivotTable68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U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4EC003-CA4E-4EC4-B78D-B26A3FE03B4D}" name="PivotTable69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U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E268F-3B6C-4F1A-9CEC-1F91954B75AC}" name="PivotTable70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U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AAFBE6-FEFB-4F9B-AA55-2E88BE645719}" name="PivotTable74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U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6620C-85D2-42A4-9B5C-B021046A9C71}" name="PivotTable73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U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CA458E-9200-44F9-B6CB-79633EC90439}" name="PivotTable76" cacheId="5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U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8FB74-7849-4DBA-A37D-7E1E3C9E7B84}" name="PivotTable75" cacheId="5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U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22868-DC03-486E-BF63-961540A4059E}" name="PivotTable79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T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603E95-41E5-441C-BDC0-E7AFC80DA3B9}" name="PivotTable80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T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3F3D8-0562-4560-AC06-7F741C5255A3}" name="PivotTable83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T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3038E0-BACE-4F59-8923-04862446708F}" name="PivotTable84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T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BB0403-7910-43EC-BA9E-F4D819DB4342}" name="PivotTable85" cacheId="6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W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2A5FE5-CB5C-4120-901A-87C158A509EA}" name="PivotTable86" cacheId="6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W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5A9B59-6F86-436C-8B8C-CACCB0307286}" name="PivotTable88" cacheId="5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W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A71019-A9E2-464E-95EB-B931350A8C09}" name="PivotTable87" cacheId="5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W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E0AB8-3366-4BD2-BE53-2D0EAF72D582}" name="PivotTable90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W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A998A9-3366-4C85-9FFE-801E8578ACBB}" name="PivotTable89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W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270BEC-D5AB-4B15-B576-347420ECC37A}" name="PivotTable91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W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27C95F-32B3-429A-9A9D-02FF19F20639}" name="PivotTable92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W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92A227-9E19-4448-AE41-E417A9EA4BA8}" name="PivotTable95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37:W44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Number" fld="4" baseField="0" baseItem="429496729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797F38-8078-479B-9138-1D83140F672E}" name="PivotTable96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Q46:W53" firstHeaderRow="1" firstDataRow="2" firstDataCol="1"/>
  <pivotFields count="14">
    <pivotField axis="axisRow" compact="0" outline="0" showAll="0">
      <items count="29"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h="1" x="0"/>
        <item t="default"/>
      </items>
    </pivotField>
    <pivotField axis="axisCol" compact="0" outline="0" showAll="0">
      <items count="6">
        <item x="3"/>
        <item x="1"/>
        <item x="0"/>
        <item x="4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"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Number SE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24.xml"/><Relationship Id="rId1" Type="http://schemas.openxmlformats.org/officeDocument/2006/relationships/pivotTable" Target="../pivotTables/pivotTable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26.xml"/><Relationship Id="rId1" Type="http://schemas.openxmlformats.org/officeDocument/2006/relationships/pivotTable" Target="../pivotTables/pivotTable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28.xml"/><Relationship Id="rId1" Type="http://schemas.openxmlformats.org/officeDocument/2006/relationships/pivotTable" Target="../pivotTables/pivotTable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30.xml"/><Relationship Id="rId1" Type="http://schemas.openxmlformats.org/officeDocument/2006/relationships/pivotTable" Target="../pivotTables/pivotTable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ivotTable" Target="../pivotTables/pivotTable32.xml"/><Relationship Id="rId1" Type="http://schemas.openxmlformats.org/officeDocument/2006/relationships/pivotTable" Target="../pivotTables/pivotTable3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ivotTable" Target="../pivotTables/pivotTable34.xml"/><Relationship Id="rId1" Type="http://schemas.openxmlformats.org/officeDocument/2006/relationships/pivotTable" Target="../pivotTables/pivotTable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ivotTable" Target="../pivotTables/pivotTable36.xml"/><Relationship Id="rId1" Type="http://schemas.openxmlformats.org/officeDocument/2006/relationships/pivotTable" Target="../pivotTables/pivotTable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ivotTable" Target="../pivotTables/pivotTable38.xml"/><Relationship Id="rId1" Type="http://schemas.openxmlformats.org/officeDocument/2006/relationships/pivotTable" Target="../pivotTables/pivotTable3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ivotTable" Target="../pivotTables/pivotTable40.xml"/><Relationship Id="rId1" Type="http://schemas.openxmlformats.org/officeDocument/2006/relationships/pivotTable" Target="../pivotTables/pivotTable3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ivotTable" Target="../pivotTables/pivotTable42.xml"/><Relationship Id="rId1" Type="http://schemas.openxmlformats.org/officeDocument/2006/relationships/pivotTable" Target="../pivotTables/pivotTable4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ivotTable" Target="../pivotTables/pivotTable44.xml"/><Relationship Id="rId1" Type="http://schemas.openxmlformats.org/officeDocument/2006/relationships/pivotTable" Target="../pivotTables/pivotTable4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ivotTable" Target="../pivotTables/pivotTable46.xml"/><Relationship Id="rId1" Type="http://schemas.openxmlformats.org/officeDocument/2006/relationships/pivotTable" Target="../pivotTables/pivotTable4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ivotTable" Target="../pivotTables/pivotTable48.xml"/><Relationship Id="rId1" Type="http://schemas.openxmlformats.org/officeDocument/2006/relationships/pivotTable" Target="../pivotTables/pivotTable4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ivotTable" Target="../pivotTables/pivotTable50.xml"/><Relationship Id="rId1" Type="http://schemas.openxmlformats.org/officeDocument/2006/relationships/pivotTable" Target="../pivotTables/pivot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5AC1-D9AA-496B-A399-7CCE11D2AD36}">
  <dimension ref="A2:A29"/>
  <sheetViews>
    <sheetView tabSelected="1" workbookViewId="0">
      <selection activeCell="A9" sqref="A9:XFD11"/>
    </sheetView>
  </sheetViews>
  <sheetFormatPr defaultRowHeight="15" x14ac:dyDescent="0.25"/>
  <sheetData>
    <row r="2" spans="1:1" x14ac:dyDescent="0.25">
      <c r="A2" t="s">
        <v>198</v>
      </c>
    </row>
    <row r="3" spans="1:1" x14ac:dyDescent="0.25">
      <c r="A3" t="s">
        <v>115</v>
      </c>
    </row>
    <row r="4" spans="1:1" x14ac:dyDescent="0.25">
      <c r="A4" t="s">
        <v>119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121</v>
      </c>
    </row>
    <row r="13" spans="1:1" x14ac:dyDescent="0.25">
      <c r="A13" t="s">
        <v>120</v>
      </c>
    </row>
    <row r="15" spans="1:1" x14ac:dyDescent="0.25">
      <c r="A15" s="34" t="s">
        <v>114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1" spans="1:1" x14ac:dyDescent="0.25">
      <c r="A21" t="s">
        <v>113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F885-0551-48F9-83C8-B8C38EC7A831}">
  <dimension ref="A1:D24"/>
  <sheetViews>
    <sheetView topLeftCell="A2" workbookViewId="0">
      <selection activeCell="B2" sqref="B2"/>
    </sheetView>
  </sheetViews>
  <sheetFormatPr defaultRowHeight="15" x14ac:dyDescent="0.25"/>
  <cols>
    <col min="1" max="1" width="31" customWidth="1"/>
    <col min="2" max="2" width="24.7109375" customWidth="1"/>
    <col min="3" max="4" width="24.42578125" customWidth="1"/>
  </cols>
  <sheetData>
    <row r="1" spans="1:4" x14ac:dyDescent="0.25">
      <c r="A1" s="39" t="s">
        <v>122</v>
      </c>
      <c r="B1" s="39" t="s">
        <v>123</v>
      </c>
      <c r="C1" s="39" t="s">
        <v>124</v>
      </c>
      <c r="D1" s="39" t="s">
        <v>125</v>
      </c>
    </row>
    <row r="2" spans="1:4" x14ac:dyDescent="0.25">
      <c r="A2" t="s">
        <v>126</v>
      </c>
      <c r="B2" s="47" t="s">
        <v>149</v>
      </c>
      <c r="C2" s="47" t="s">
        <v>149</v>
      </c>
      <c r="D2" s="47" t="s">
        <v>150</v>
      </c>
    </row>
    <row r="3" spans="1:4" x14ac:dyDescent="0.25">
      <c r="A3" t="s">
        <v>127</v>
      </c>
      <c r="B3" s="47" t="s">
        <v>151</v>
      </c>
      <c r="C3" s="47" t="s">
        <v>152</v>
      </c>
      <c r="D3" s="47" t="s">
        <v>153</v>
      </c>
    </row>
    <row r="4" spans="1:4" x14ac:dyDescent="0.25">
      <c r="A4" t="s">
        <v>128</v>
      </c>
      <c r="B4" s="47" t="s">
        <v>154</v>
      </c>
      <c r="C4" s="47" t="s">
        <v>155</v>
      </c>
      <c r="D4" s="47" t="s">
        <v>156</v>
      </c>
    </row>
    <row r="5" spans="1:4" x14ac:dyDescent="0.25">
      <c r="A5" t="s">
        <v>129</v>
      </c>
      <c r="B5" s="47" t="s">
        <v>157</v>
      </c>
      <c r="C5" s="47" t="s">
        <v>157</v>
      </c>
      <c r="D5" s="47" t="s">
        <v>158</v>
      </c>
    </row>
    <row r="6" spans="1:4" x14ac:dyDescent="0.25">
      <c r="A6" t="s">
        <v>130</v>
      </c>
      <c r="B6" s="47" t="s">
        <v>159</v>
      </c>
      <c r="C6" s="47" t="s">
        <v>159</v>
      </c>
      <c r="D6" s="47" t="s">
        <v>160</v>
      </c>
    </row>
    <row r="7" spans="1:4" x14ac:dyDescent="0.25">
      <c r="A7" t="s">
        <v>131</v>
      </c>
      <c r="B7" s="47" t="s">
        <v>161</v>
      </c>
      <c r="C7" s="47" t="s">
        <v>161</v>
      </c>
      <c r="D7" s="47" t="s">
        <v>162</v>
      </c>
    </row>
    <row r="8" spans="1:4" x14ac:dyDescent="0.25">
      <c r="A8" t="s">
        <v>132</v>
      </c>
      <c r="B8" s="47" t="s">
        <v>163</v>
      </c>
      <c r="C8" s="47" t="s">
        <v>163</v>
      </c>
      <c r="D8" s="47" t="s">
        <v>164</v>
      </c>
    </row>
    <row r="9" spans="1:4" x14ac:dyDescent="0.25">
      <c r="A9" t="s">
        <v>133</v>
      </c>
      <c r="B9" s="47" t="s">
        <v>165</v>
      </c>
      <c r="C9" s="47" t="s">
        <v>165</v>
      </c>
      <c r="D9" s="47" t="s">
        <v>166</v>
      </c>
    </row>
    <row r="10" spans="1:4" x14ac:dyDescent="0.25">
      <c r="A10" t="s">
        <v>134</v>
      </c>
      <c r="B10" s="47" t="s">
        <v>167</v>
      </c>
      <c r="C10" s="47" t="s">
        <v>167</v>
      </c>
      <c r="D10" s="47" t="s">
        <v>168</v>
      </c>
    </row>
    <row r="11" spans="1:4" x14ac:dyDescent="0.25">
      <c r="A11" t="s">
        <v>135</v>
      </c>
      <c r="B11" s="47" t="s">
        <v>169</v>
      </c>
      <c r="C11" s="47" t="s">
        <v>169</v>
      </c>
      <c r="D11" s="47" t="s">
        <v>170</v>
      </c>
    </row>
    <row r="12" spans="1:4" x14ac:dyDescent="0.25">
      <c r="A12" t="s">
        <v>136</v>
      </c>
      <c r="B12" s="47" t="s">
        <v>171</v>
      </c>
      <c r="C12" s="47" t="s">
        <v>171</v>
      </c>
      <c r="D12" s="47" t="s">
        <v>197</v>
      </c>
    </row>
    <row r="13" spans="1:4" x14ac:dyDescent="0.25">
      <c r="A13" t="s">
        <v>137</v>
      </c>
      <c r="B13" s="47" t="s">
        <v>172</v>
      </c>
      <c r="C13" s="47" t="s">
        <v>172</v>
      </c>
      <c r="D13" s="47" t="s">
        <v>173</v>
      </c>
    </row>
    <row r="14" spans="1:4" x14ac:dyDescent="0.25">
      <c r="A14" t="s">
        <v>138</v>
      </c>
      <c r="B14" s="47" t="s">
        <v>174</v>
      </c>
      <c r="C14" s="47" t="s">
        <v>174</v>
      </c>
      <c r="D14" s="47" t="s">
        <v>175</v>
      </c>
    </row>
    <row r="15" spans="1:4" x14ac:dyDescent="0.25">
      <c r="A15" t="s">
        <v>139</v>
      </c>
      <c r="B15" s="47" t="s">
        <v>176</v>
      </c>
      <c r="C15" s="47" t="s">
        <v>176</v>
      </c>
      <c r="D15" s="47" t="s">
        <v>177</v>
      </c>
    </row>
    <row r="16" spans="1:4" x14ac:dyDescent="0.25">
      <c r="A16" t="s">
        <v>140</v>
      </c>
      <c r="B16" s="47" t="s">
        <v>178</v>
      </c>
      <c r="C16" s="47" t="s">
        <v>178</v>
      </c>
      <c r="D16" s="47" t="s">
        <v>179</v>
      </c>
    </row>
    <row r="17" spans="1:4" x14ac:dyDescent="0.25">
      <c r="A17" t="s">
        <v>141</v>
      </c>
      <c r="B17" s="47" t="s">
        <v>180</v>
      </c>
      <c r="C17" s="47" t="s">
        <v>180</v>
      </c>
      <c r="D17" s="47" t="s">
        <v>181</v>
      </c>
    </row>
    <row r="18" spans="1:4" x14ac:dyDescent="0.25">
      <c r="A18" t="s">
        <v>142</v>
      </c>
      <c r="B18" s="47" t="s">
        <v>182</v>
      </c>
      <c r="C18" s="47" t="s">
        <v>182</v>
      </c>
      <c r="D18" s="47" t="s">
        <v>183</v>
      </c>
    </row>
    <row r="19" spans="1:4" x14ac:dyDescent="0.25">
      <c r="A19" t="s">
        <v>143</v>
      </c>
      <c r="B19" s="47" t="s">
        <v>184</v>
      </c>
      <c r="C19" s="47" t="s">
        <v>184</v>
      </c>
      <c r="D19" s="47" t="s">
        <v>185</v>
      </c>
    </row>
    <row r="20" spans="1:4" x14ac:dyDescent="0.25">
      <c r="A20" t="s">
        <v>144</v>
      </c>
      <c r="B20" s="47" t="s">
        <v>186</v>
      </c>
      <c r="C20" s="47" t="s">
        <v>186</v>
      </c>
      <c r="D20" s="47" t="s">
        <v>187</v>
      </c>
    </row>
    <row r="21" spans="1:4" x14ac:dyDescent="0.25">
      <c r="A21" t="s">
        <v>145</v>
      </c>
      <c r="B21" s="47" t="s">
        <v>188</v>
      </c>
      <c r="C21" s="47" t="s">
        <v>188</v>
      </c>
      <c r="D21" s="47" t="s">
        <v>189</v>
      </c>
    </row>
    <row r="22" spans="1:4" x14ac:dyDescent="0.25">
      <c r="A22" t="s">
        <v>146</v>
      </c>
      <c r="B22" s="47" t="s">
        <v>190</v>
      </c>
      <c r="C22" s="47" t="s">
        <v>191</v>
      </c>
      <c r="D22" s="47" t="s">
        <v>192</v>
      </c>
    </row>
    <row r="23" spans="1:4" x14ac:dyDescent="0.25">
      <c r="A23" t="s">
        <v>147</v>
      </c>
      <c r="B23" s="47" t="s">
        <v>193</v>
      </c>
      <c r="C23" s="47" t="s">
        <v>193</v>
      </c>
      <c r="D23" s="47" t="s">
        <v>194</v>
      </c>
    </row>
    <row r="24" spans="1:4" x14ac:dyDescent="0.25">
      <c r="A24" t="s">
        <v>148</v>
      </c>
      <c r="B24" s="47" t="s">
        <v>195</v>
      </c>
      <c r="C24" s="47" t="s">
        <v>195</v>
      </c>
      <c r="D24" s="47" t="s">
        <v>196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30B8-D332-40FD-BB1B-82BE24CB41F1}">
  <dimension ref="A1:AF86"/>
  <sheetViews>
    <sheetView topLeftCell="R16" workbookViewId="0">
      <selection activeCell="Z29" sqref="Z29"/>
    </sheetView>
  </sheetViews>
  <sheetFormatPr defaultRowHeight="15" x14ac:dyDescent="0.25"/>
  <cols>
    <col min="2" max="2" width="22.140625" customWidth="1"/>
    <col min="3" max="3" width="24.85546875" customWidth="1"/>
    <col min="4" max="4" width="25.5703125" customWidth="1"/>
    <col min="5" max="5" width="23.5703125" customWidth="1"/>
    <col min="6" max="6" width="21.5703125" customWidth="1"/>
    <col min="7" max="7" width="21.140625" customWidth="1"/>
    <col min="9" max="9" width="14" customWidth="1"/>
    <col min="16" max="16" width="21" bestFit="1" customWidth="1"/>
    <col min="17" max="18" width="38.42578125" bestFit="1" customWidth="1"/>
    <col min="19" max="19" width="11.28515625" bestFit="1" customWidth="1"/>
    <col min="20" max="20" width="12" bestFit="1" customWidth="1"/>
    <col min="21" max="21" width="15.28515625" bestFit="1" customWidth="1"/>
    <col min="22" max="22" width="14.5703125" customWidth="1"/>
    <col min="23" max="23" width="10.7109375" customWidth="1"/>
    <col min="24" max="24" width="20.28515625" customWidth="1"/>
    <col min="25" max="25" width="18" customWidth="1"/>
    <col min="26" max="26" width="15.28515625" customWidth="1"/>
    <col min="27" max="27" width="12.5703125" customWidth="1"/>
    <col min="31" max="31" width="9.28515625" bestFit="1" customWidth="1"/>
  </cols>
  <sheetData>
    <row r="1" spans="1:32" ht="15.75" thickBot="1" x14ac:dyDescent="0.3">
      <c r="A1" t="s">
        <v>87</v>
      </c>
      <c r="P1" s="41" t="s">
        <v>0</v>
      </c>
      <c r="Q1" s="41"/>
      <c r="V1" s="45" t="s">
        <v>1</v>
      </c>
      <c r="W1" s="45"/>
      <c r="X1" s="45"/>
    </row>
    <row r="2" spans="1:32" ht="15.75" thickBot="1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88</v>
      </c>
      <c r="J2" t="s">
        <v>10</v>
      </c>
      <c r="K2" t="s">
        <v>11</v>
      </c>
      <c r="L2" t="s">
        <v>12</v>
      </c>
      <c r="M2" t="s">
        <v>13</v>
      </c>
      <c r="P2" s="2" t="s">
        <v>14</v>
      </c>
      <c r="Q2" s="2" t="s">
        <v>3</v>
      </c>
      <c r="V2" s="19" t="s">
        <v>2</v>
      </c>
      <c r="W2" s="20" t="s">
        <v>15</v>
      </c>
      <c r="X2" s="21" t="s">
        <v>16</v>
      </c>
    </row>
    <row r="3" spans="1:32" x14ac:dyDescent="0.25">
      <c r="A3">
        <v>2020</v>
      </c>
      <c r="B3" t="s">
        <v>17</v>
      </c>
      <c r="C3" t="s">
        <v>89</v>
      </c>
      <c r="D3" s="1">
        <v>125808</v>
      </c>
      <c r="E3" s="1">
        <v>70877</v>
      </c>
      <c r="F3" s="1">
        <v>180738</v>
      </c>
      <c r="G3" s="1">
        <v>28026</v>
      </c>
      <c r="H3">
        <v>0</v>
      </c>
      <c r="I3">
        <v>39.299999999999997</v>
      </c>
      <c r="J3">
        <v>28.4</v>
      </c>
      <c r="K3">
        <v>51.43</v>
      </c>
      <c r="L3">
        <v>5.98</v>
      </c>
      <c r="M3">
        <v>0</v>
      </c>
      <c r="P3" s="2" t="s">
        <v>2</v>
      </c>
      <c r="Q3" t="s">
        <v>18</v>
      </c>
      <c r="R3" t="s">
        <v>19</v>
      </c>
      <c r="S3" t="s">
        <v>20</v>
      </c>
      <c r="V3" s="14">
        <v>2015</v>
      </c>
      <c r="W3">
        <v>18.600000000000001</v>
      </c>
      <c r="X3" s="15">
        <v>4.7</v>
      </c>
    </row>
    <row r="4" spans="1:32" x14ac:dyDescent="0.25">
      <c r="A4">
        <v>2019</v>
      </c>
      <c r="B4" t="s">
        <v>17</v>
      </c>
      <c r="C4" t="s">
        <v>89</v>
      </c>
      <c r="D4" s="1">
        <v>194759</v>
      </c>
      <c r="E4" s="1">
        <v>121554</v>
      </c>
      <c r="F4" s="1">
        <v>267965</v>
      </c>
      <c r="G4" s="1">
        <v>37351</v>
      </c>
      <c r="H4">
        <v>0</v>
      </c>
      <c r="I4">
        <v>42.4</v>
      </c>
      <c r="J4">
        <v>32.25</v>
      </c>
      <c r="K4">
        <v>53.24</v>
      </c>
      <c r="L4">
        <v>5.43</v>
      </c>
      <c r="M4">
        <v>0</v>
      </c>
      <c r="P4">
        <v>2015</v>
      </c>
      <c r="Q4">
        <v>80282</v>
      </c>
      <c r="R4">
        <v>77753</v>
      </c>
      <c r="S4">
        <v>158035</v>
      </c>
      <c r="V4" s="14">
        <v>2016</v>
      </c>
      <c r="W4">
        <v>58.2</v>
      </c>
      <c r="X4" s="15">
        <v>6.22</v>
      </c>
    </row>
    <row r="5" spans="1:32" x14ac:dyDescent="0.25">
      <c r="A5">
        <v>2018</v>
      </c>
      <c r="B5" t="s">
        <v>17</v>
      </c>
      <c r="C5" t="s">
        <v>89</v>
      </c>
      <c r="D5" s="1">
        <v>453701</v>
      </c>
      <c r="E5" s="1">
        <v>325360</v>
      </c>
      <c r="F5" s="1">
        <v>582041</v>
      </c>
      <c r="G5" s="1">
        <v>65481</v>
      </c>
      <c r="H5">
        <v>0</v>
      </c>
      <c r="I5">
        <v>61.8</v>
      </c>
      <c r="J5">
        <v>52.5</v>
      </c>
      <c r="K5">
        <v>70.23</v>
      </c>
      <c r="L5">
        <v>4.57</v>
      </c>
      <c r="M5">
        <v>0</v>
      </c>
      <c r="P5">
        <v>2016</v>
      </c>
      <c r="Q5">
        <v>173684</v>
      </c>
      <c r="R5">
        <v>11091</v>
      </c>
      <c r="S5">
        <v>184775</v>
      </c>
      <c r="V5" s="14">
        <v>2017</v>
      </c>
      <c r="W5">
        <v>22.5</v>
      </c>
      <c r="X5" s="15">
        <v>4.5199999999999996</v>
      </c>
    </row>
    <row r="6" spans="1:32" x14ac:dyDescent="0.25">
      <c r="A6">
        <v>2017</v>
      </c>
      <c r="B6" t="s">
        <v>17</v>
      </c>
      <c r="C6" t="s">
        <v>89</v>
      </c>
      <c r="D6" s="1">
        <v>278339</v>
      </c>
      <c r="E6" s="1">
        <v>190871</v>
      </c>
      <c r="F6" s="1">
        <v>365807</v>
      </c>
      <c r="G6" s="1">
        <v>44627</v>
      </c>
      <c r="H6">
        <v>0</v>
      </c>
      <c r="I6">
        <v>70.599999999999994</v>
      </c>
      <c r="J6">
        <v>59.35</v>
      </c>
      <c r="K6">
        <v>79.87</v>
      </c>
      <c r="L6">
        <v>5.29</v>
      </c>
      <c r="M6">
        <v>0</v>
      </c>
      <c r="P6">
        <v>2017</v>
      </c>
      <c r="Q6">
        <v>88581</v>
      </c>
      <c r="R6">
        <v>27059</v>
      </c>
      <c r="S6">
        <v>115640</v>
      </c>
      <c r="V6" s="14">
        <v>2018</v>
      </c>
      <c r="W6">
        <v>31.6</v>
      </c>
      <c r="X6" s="15">
        <v>4.1100000000000003</v>
      </c>
    </row>
    <row r="7" spans="1:32" ht="15.75" thickBot="1" x14ac:dyDescent="0.3">
      <c r="A7">
        <v>2016</v>
      </c>
      <c r="B7" t="s">
        <v>17</v>
      </c>
      <c r="C7" t="s">
        <v>89</v>
      </c>
      <c r="D7" s="1">
        <v>113632</v>
      </c>
      <c r="E7" s="1">
        <v>64379</v>
      </c>
      <c r="F7" s="1">
        <v>162886</v>
      </c>
      <c r="G7" s="1">
        <v>25130</v>
      </c>
      <c r="H7">
        <v>0</v>
      </c>
      <c r="I7">
        <v>38.1</v>
      </c>
      <c r="J7">
        <v>27.24</v>
      </c>
      <c r="K7">
        <v>50.25</v>
      </c>
      <c r="L7">
        <v>5.97</v>
      </c>
      <c r="M7">
        <v>0</v>
      </c>
      <c r="P7">
        <v>2018</v>
      </c>
      <c r="Q7">
        <v>232288</v>
      </c>
      <c r="R7">
        <v>48643</v>
      </c>
      <c r="S7">
        <v>280931</v>
      </c>
      <c r="V7" s="16">
        <v>2019</v>
      </c>
      <c r="W7" s="17">
        <v>49.8</v>
      </c>
      <c r="X7" s="18">
        <v>5.56</v>
      </c>
    </row>
    <row r="8" spans="1:32" x14ac:dyDescent="0.25">
      <c r="A8">
        <v>2015</v>
      </c>
      <c r="B8" t="s">
        <v>17</v>
      </c>
      <c r="C8" t="s">
        <v>89</v>
      </c>
      <c r="D8" s="1">
        <v>273802</v>
      </c>
      <c r="E8" s="1">
        <v>169259</v>
      </c>
      <c r="F8" s="1">
        <v>378345</v>
      </c>
      <c r="G8" s="1">
        <v>53339</v>
      </c>
      <c r="H8">
        <v>0</v>
      </c>
      <c r="I8">
        <v>63.4</v>
      </c>
      <c r="J8">
        <v>50.3</v>
      </c>
      <c r="K8">
        <v>74.790000000000006</v>
      </c>
      <c r="L8">
        <v>6.37</v>
      </c>
      <c r="M8">
        <v>0</v>
      </c>
      <c r="P8">
        <v>2019</v>
      </c>
      <c r="Q8">
        <v>228841</v>
      </c>
      <c r="R8">
        <v>34567</v>
      </c>
      <c r="S8">
        <v>263408</v>
      </c>
    </row>
    <row r="9" spans="1:32" x14ac:dyDescent="0.25">
      <c r="A9">
        <v>2014</v>
      </c>
      <c r="B9" t="s">
        <v>17</v>
      </c>
      <c r="C9" t="s">
        <v>89</v>
      </c>
      <c r="D9" s="1">
        <v>154526</v>
      </c>
      <c r="E9" s="1">
        <v>85680</v>
      </c>
      <c r="F9" s="1">
        <v>223371</v>
      </c>
      <c r="G9" s="1">
        <v>35126</v>
      </c>
      <c r="H9">
        <v>0</v>
      </c>
      <c r="I9">
        <v>54.3</v>
      </c>
      <c r="J9">
        <v>40.15</v>
      </c>
      <c r="K9">
        <v>67.86</v>
      </c>
      <c r="L9">
        <v>7.26</v>
      </c>
      <c r="M9">
        <v>0</v>
      </c>
      <c r="P9" t="s">
        <v>20</v>
      </c>
      <c r="Q9">
        <v>803676</v>
      </c>
      <c r="R9">
        <v>199113</v>
      </c>
      <c r="S9">
        <v>1002789</v>
      </c>
      <c r="V9" s="22" t="s">
        <v>21</v>
      </c>
      <c r="W9" s="22"/>
      <c r="X9" s="22"/>
      <c r="Y9" s="22"/>
    </row>
    <row r="10" spans="1:32" x14ac:dyDescent="0.25">
      <c r="A10">
        <v>2013</v>
      </c>
      <c r="B10" t="s">
        <v>17</v>
      </c>
      <c r="C10" t="s">
        <v>89</v>
      </c>
      <c r="D10" s="1">
        <v>147255</v>
      </c>
      <c r="E10" s="1">
        <v>77009</v>
      </c>
      <c r="F10" s="1">
        <v>217501</v>
      </c>
      <c r="G10" s="1">
        <v>35841</v>
      </c>
      <c r="H10">
        <v>0</v>
      </c>
      <c r="I10">
        <v>49.1</v>
      </c>
      <c r="J10">
        <v>35.58</v>
      </c>
      <c r="K10">
        <v>62.67</v>
      </c>
      <c r="L10">
        <v>7.09</v>
      </c>
      <c r="M10">
        <v>0</v>
      </c>
      <c r="V10" t="s">
        <v>22</v>
      </c>
      <c r="W10" t="s">
        <v>23</v>
      </c>
      <c r="X10" t="s">
        <v>24</v>
      </c>
      <c r="Y10" t="s">
        <v>25</v>
      </c>
      <c r="Z10" t="s">
        <v>26</v>
      </c>
      <c r="AA10" t="s">
        <v>27</v>
      </c>
      <c r="AC10" t="s">
        <v>28</v>
      </c>
      <c r="AD10" t="s">
        <v>29</v>
      </c>
      <c r="AE10" t="s">
        <v>30</v>
      </c>
      <c r="AF10" t="s">
        <v>31</v>
      </c>
    </row>
    <row r="11" spans="1:32" x14ac:dyDescent="0.25">
      <c r="A11">
        <v>2012</v>
      </c>
      <c r="B11" t="s">
        <v>17</v>
      </c>
      <c r="C11" t="s">
        <v>89</v>
      </c>
      <c r="D11" s="1">
        <v>201812</v>
      </c>
      <c r="E11" s="1">
        <v>124974</v>
      </c>
      <c r="F11" s="1">
        <v>278649</v>
      </c>
      <c r="G11" s="1">
        <v>39204</v>
      </c>
      <c r="H11">
        <v>0</v>
      </c>
      <c r="I11">
        <v>58.2</v>
      </c>
      <c r="J11">
        <v>45.14</v>
      </c>
      <c r="K11">
        <v>70.180000000000007</v>
      </c>
      <c r="L11">
        <v>6.52</v>
      </c>
      <c r="M11">
        <v>0</v>
      </c>
      <c r="P11" s="41" t="s">
        <v>32</v>
      </c>
      <c r="Q11" s="41"/>
      <c r="V11">
        <v>2015</v>
      </c>
      <c r="W11">
        <f>W3</f>
        <v>18.600000000000001</v>
      </c>
      <c r="X11">
        <f>1/(X3^2)</f>
        <v>4.526935264825712E-2</v>
      </c>
      <c r="Y11">
        <f>W11*X11</f>
        <v>0.84200995925758249</v>
      </c>
      <c r="Z11">
        <f>X11*W11^2</f>
        <v>15.661385242191034</v>
      </c>
      <c r="AA11">
        <f>X11^2</f>
        <v>2.0493142891922639E-3</v>
      </c>
      <c r="AC11">
        <f>1/(X3^2+$X$31)</f>
        <v>4.1386538193839972E-3</v>
      </c>
      <c r="AD11">
        <f>AC11*W11</f>
        <v>7.697896104054236E-2</v>
      </c>
      <c r="AE11">
        <f>AC11*W11^2</f>
        <v>1.4318086753540877</v>
      </c>
      <c r="AF11">
        <f>AC11^2</f>
        <v>1.7128455436701748E-5</v>
      </c>
    </row>
    <row r="12" spans="1:32" x14ac:dyDescent="0.25">
      <c r="A12">
        <v>2011</v>
      </c>
      <c r="B12" t="s">
        <v>17</v>
      </c>
      <c r="C12" t="s">
        <v>89</v>
      </c>
      <c r="D12" s="1">
        <v>118600</v>
      </c>
      <c r="E12" s="1">
        <v>63514</v>
      </c>
      <c r="F12" s="1">
        <v>173687</v>
      </c>
      <c r="G12" s="1">
        <v>28106</v>
      </c>
      <c r="H12">
        <v>0</v>
      </c>
      <c r="I12">
        <v>48.6</v>
      </c>
      <c r="J12">
        <v>35.1</v>
      </c>
      <c r="K12">
        <v>62.25</v>
      </c>
      <c r="L12">
        <v>7.1</v>
      </c>
      <c r="M12">
        <v>0</v>
      </c>
      <c r="P12" s="2" t="s">
        <v>90</v>
      </c>
      <c r="Q12" s="2" t="s">
        <v>3</v>
      </c>
      <c r="V12">
        <v>2016</v>
      </c>
      <c r="W12">
        <f>W4</f>
        <v>58.2</v>
      </c>
      <c r="X12">
        <f t="shared" ref="X12:X15" si="0">1/(X4^2)</f>
        <v>2.5847540864962111E-2</v>
      </c>
      <c r="Y12">
        <f t="shared" ref="Y12:Y15" si="1">W12*X12</f>
        <v>1.504326878340795</v>
      </c>
      <c r="Z12">
        <f t="shared" ref="Z12:Z15" si="2">X12*W12^2</f>
        <v>87.55182431943426</v>
      </c>
      <c r="AA12">
        <f t="shared" ref="AA12:AA15" si="3">X12^2</f>
        <v>6.6809536876588627E-4</v>
      </c>
      <c r="AC12">
        <f t="shared" ref="AC12:AC15" si="4">1/(X4^2+$X$31)</f>
        <v>3.872623804902975E-3</v>
      </c>
      <c r="AD12">
        <f t="shared" ref="AD12:AD15" si="5">AC12*W12</f>
        <v>0.22538670544535316</v>
      </c>
      <c r="AE12">
        <f t="shared" ref="AE12:AE15" si="6">AC12*W12^2</f>
        <v>13.117506256919555</v>
      </c>
      <c r="AF12">
        <f>AC12^2</f>
        <v>1.4997215134301196E-5</v>
      </c>
    </row>
    <row r="13" spans="1:32" x14ac:dyDescent="0.25">
      <c r="A13">
        <v>2010</v>
      </c>
      <c r="B13" t="s">
        <v>17</v>
      </c>
      <c r="C13" t="s">
        <v>89</v>
      </c>
      <c r="D13" s="1">
        <v>118394</v>
      </c>
      <c r="E13" s="1">
        <v>58923</v>
      </c>
      <c r="F13" s="1">
        <v>177864</v>
      </c>
      <c r="G13" s="1">
        <v>30342</v>
      </c>
      <c r="H13">
        <v>0</v>
      </c>
      <c r="I13">
        <v>44.1</v>
      </c>
      <c r="J13">
        <v>30.91</v>
      </c>
      <c r="K13">
        <v>58.15</v>
      </c>
      <c r="L13">
        <v>7.13</v>
      </c>
      <c r="M13">
        <v>0</v>
      </c>
      <c r="P13" s="2" t="s">
        <v>2</v>
      </c>
      <c r="Q13" t="s">
        <v>18</v>
      </c>
      <c r="R13" t="s">
        <v>19</v>
      </c>
      <c r="S13" t="s">
        <v>20</v>
      </c>
      <c r="V13">
        <v>2017</v>
      </c>
      <c r="W13">
        <f>W5</f>
        <v>22.5</v>
      </c>
      <c r="X13">
        <f t="shared" si="0"/>
        <v>4.8946667710862257E-2</v>
      </c>
      <c r="Y13">
        <f t="shared" si="1"/>
        <v>1.1013000234944008</v>
      </c>
      <c r="Z13">
        <f t="shared" si="2"/>
        <v>24.779250528624019</v>
      </c>
      <c r="AA13">
        <f t="shared" si="3"/>
        <v>2.395776279997566E-3</v>
      </c>
      <c r="AC13">
        <f t="shared" si="4"/>
        <v>4.1672768012605233E-3</v>
      </c>
      <c r="AD13">
        <f t="shared" si="5"/>
        <v>9.3763728028361776E-2</v>
      </c>
      <c r="AE13">
        <f t="shared" si="6"/>
        <v>2.1096838806381402</v>
      </c>
      <c r="AF13">
        <f>AC13^2</f>
        <v>1.7366195938324138E-5</v>
      </c>
    </row>
    <row r="14" spans="1:32" ht="15" customHeight="1" x14ac:dyDescent="0.25">
      <c r="A14">
        <v>2009</v>
      </c>
      <c r="B14" t="s">
        <v>17</v>
      </c>
      <c r="C14" t="s">
        <v>89</v>
      </c>
      <c r="D14" s="1">
        <v>198958</v>
      </c>
      <c r="E14" s="1">
        <v>108073</v>
      </c>
      <c r="F14" s="1">
        <v>289843</v>
      </c>
      <c r="G14" s="1">
        <v>46371</v>
      </c>
      <c r="H14">
        <v>0</v>
      </c>
      <c r="I14">
        <v>65.099999999999994</v>
      </c>
      <c r="J14">
        <v>49.3</v>
      </c>
      <c r="K14">
        <v>78.17</v>
      </c>
      <c r="L14">
        <v>7.55</v>
      </c>
      <c r="M14">
        <v>0</v>
      </c>
      <c r="P14">
        <v>2015</v>
      </c>
      <c r="Q14">
        <v>18.600000000000001</v>
      </c>
      <c r="R14">
        <v>18</v>
      </c>
      <c r="S14">
        <v>36.6</v>
      </c>
      <c r="V14">
        <v>2018</v>
      </c>
      <c r="W14">
        <f>W6</f>
        <v>31.6</v>
      </c>
      <c r="X14">
        <f t="shared" si="0"/>
        <v>5.9199270664985398E-2</v>
      </c>
      <c r="Y14">
        <f t="shared" si="1"/>
        <v>1.8706969530135387</v>
      </c>
      <c r="Z14">
        <f t="shared" si="2"/>
        <v>59.114023715227823</v>
      </c>
      <c r="AA14">
        <f t="shared" si="3"/>
        <v>3.5045536472662008E-3</v>
      </c>
      <c r="AC14">
        <f t="shared" si="4"/>
        <v>4.2296432097513239E-3</v>
      </c>
      <c r="AD14">
        <f t="shared" si="5"/>
        <v>0.13365672542814183</v>
      </c>
      <c r="AE14">
        <f t="shared" si="6"/>
        <v>4.2235525235292819</v>
      </c>
      <c r="AF14">
        <f>AC14^2</f>
        <v>1.7889881681795482E-5</v>
      </c>
    </row>
    <row r="15" spans="1:32" x14ac:dyDescent="0.25">
      <c r="A15">
        <v>2008</v>
      </c>
      <c r="B15" t="s">
        <v>17</v>
      </c>
      <c r="C15" t="s">
        <v>89</v>
      </c>
      <c r="D15" s="1">
        <v>137329</v>
      </c>
      <c r="E15" s="1">
        <v>67234</v>
      </c>
      <c r="F15" s="1">
        <v>207425</v>
      </c>
      <c r="G15" s="1">
        <v>35764</v>
      </c>
      <c r="H15">
        <v>0</v>
      </c>
      <c r="I15">
        <v>39.299999999999997</v>
      </c>
      <c r="J15">
        <v>26.26</v>
      </c>
      <c r="K15">
        <v>54.01</v>
      </c>
      <c r="L15">
        <v>7.26</v>
      </c>
      <c r="M15">
        <v>0</v>
      </c>
      <c r="P15">
        <v>2016</v>
      </c>
      <c r="Q15">
        <v>58.2</v>
      </c>
      <c r="R15">
        <v>3.7</v>
      </c>
      <c r="S15">
        <v>61.900000000000006</v>
      </c>
      <c r="V15">
        <v>2019</v>
      </c>
      <c r="W15">
        <f>W7</f>
        <v>49.8</v>
      </c>
      <c r="X15">
        <f t="shared" si="0"/>
        <v>3.2348222141711097E-2</v>
      </c>
      <c r="Y15">
        <f t="shared" si="1"/>
        <v>1.6109414626572125</v>
      </c>
      <c r="Z15">
        <f t="shared" si="2"/>
        <v>80.224884840329167</v>
      </c>
      <c r="AA15">
        <f t="shared" si="3"/>
        <v>1.046407475729488E-3</v>
      </c>
      <c r="AC15">
        <f t="shared" si="4"/>
        <v>3.9928438433050077E-3</v>
      </c>
      <c r="AD15">
        <f t="shared" si="5"/>
        <v>0.19884362339658937</v>
      </c>
      <c r="AE15">
        <f t="shared" si="6"/>
        <v>9.9024124451501496</v>
      </c>
      <c r="AF15">
        <f>AC15^2</f>
        <v>1.5942801957018704E-5</v>
      </c>
    </row>
    <row r="16" spans="1:32" x14ac:dyDescent="0.25">
      <c r="A16">
        <v>2007</v>
      </c>
      <c r="B16" t="s">
        <v>17</v>
      </c>
      <c r="C16" t="s">
        <v>89</v>
      </c>
      <c r="D16" s="1">
        <v>118638</v>
      </c>
      <c r="E16" s="1">
        <v>68000</v>
      </c>
      <c r="F16" s="1">
        <v>169275</v>
      </c>
      <c r="G16" s="1">
        <v>25836</v>
      </c>
      <c r="H16">
        <v>0</v>
      </c>
      <c r="I16">
        <v>47.8</v>
      </c>
      <c r="J16">
        <v>36.47</v>
      </c>
      <c r="K16">
        <v>59.34</v>
      </c>
      <c r="L16">
        <v>5.94</v>
      </c>
      <c r="M16">
        <v>0</v>
      </c>
      <c r="P16">
        <v>2017</v>
      </c>
      <c r="Q16">
        <v>22.5</v>
      </c>
      <c r="R16">
        <v>6.9</v>
      </c>
      <c r="S16">
        <v>29.4</v>
      </c>
      <c r="V16" s="23" t="s">
        <v>33</v>
      </c>
      <c r="W16" s="23"/>
      <c r="X16">
        <f>SUM(X11:X15)</f>
        <v>0.21161105403077798</v>
      </c>
      <c r="Y16">
        <f t="shared" ref="Y16:AA16" si="7">SUM(Y11:Y15)</f>
        <v>6.9292752767635291</v>
      </c>
      <c r="Z16">
        <f t="shared" si="7"/>
        <v>267.33136864580626</v>
      </c>
      <c r="AA16">
        <f t="shared" si="7"/>
        <v>9.664147060951405E-3</v>
      </c>
      <c r="AC16">
        <f>SUM(AC11:AC15)</f>
        <v>2.0401041478603828E-2</v>
      </c>
      <c r="AD16">
        <f>SUM(AD11:AD15)</f>
        <v>0.72862974333898856</v>
      </c>
      <c r="AE16">
        <f>SUM(AE11:AE15)</f>
        <v>30.784963781591216</v>
      </c>
      <c r="AF16">
        <f t="shared" ref="AF16" si="8">SUM(AF11:AF15)</f>
        <v>8.3324550148141267E-5</v>
      </c>
    </row>
    <row r="17" spans="1:32" x14ac:dyDescent="0.25">
      <c r="A17">
        <v>2006</v>
      </c>
      <c r="B17" t="s">
        <v>17</v>
      </c>
      <c r="C17" t="s">
        <v>89</v>
      </c>
      <c r="D17" s="1">
        <v>214185</v>
      </c>
      <c r="E17" s="1">
        <v>133170</v>
      </c>
      <c r="F17" s="1">
        <v>295200</v>
      </c>
      <c r="G17" s="1">
        <v>41335</v>
      </c>
      <c r="H17">
        <v>0</v>
      </c>
      <c r="I17">
        <v>46.2</v>
      </c>
      <c r="J17">
        <v>35.32</v>
      </c>
      <c r="K17">
        <v>57.45</v>
      </c>
      <c r="L17">
        <v>5.74</v>
      </c>
      <c r="M17">
        <v>0</v>
      </c>
      <c r="P17">
        <v>2018</v>
      </c>
      <c r="Q17">
        <v>31.6</v>
      </c>
      <c r="R17">
        <v>6.6</v>
      </c>
      <c r="S17">
        <v>38.200000000000003</v>
      </c>
    </row>
    <row r="18" spans="1:32" x14ac:dyDescent="0.25">
      <c r="A18">
        <v>2005</v>
      </c>
      <c r="B18" t="s">
        <v>17</v>
      </c>
      <c r="C18" t="s">
        <v>89</v>
      </c>
      <c r="D18" s="1">
        <v>73246</v>
      </c>
      <c r="E18" s="1">
        <v>31065</v>
      </c>
      <c r="F18" s="1">
        <v>115426</v>
      </c>
      <c r="G18" s="1">
        <v>21521</v>
      </c>
      <c r="H18">
        <v>0</v>
      </c>
      <c r="I18">
        <v>35.299999999999997</v>
      </c>
      <c r="J18">
        <v>22.15</v>
      </c>
      <c r="K18">
        <v>51.03</v>
      </c>
      <c r="L18">
        <v>7.56</v>
      </c>
      <c r="M18">
        <v>0</v>
      </c>
      <c r="P18">
        <v>2019</v>
      </c>
      <c r="Q18">
        <v>49.8</v>
      </c>
      <c r="R18">
        <v>7.5</v>
      </c>
      <c r="S18">
        <v>57.3</v>
      </c>
      <c r="V18" s="44" t="s">
        <v>34</v>
      </c>
      <c r="W18" s="44"/>
      <c r="X18" s="8">
        <f>Z16-((Y16^2)/X16)</f>
        <v>40.429914555498129</v>
      </c>
      <c r="AD18" s="24" t="s">
        <v>35</v>
      </c>
      <c r="AE18" s="8">
        <f>AE16-(AD16^2)/AC16</f>
        <v>4.7617186725099891</v>
      </c>
    </row>
    <row r="19" spans="1:32" x14ac:dyDescent="0.25">
      <c r="A19">
        <v>2004</v>
      </c>
      <c r="B19" t="s">
        <v>17</v>
      </c>
      <c r="C19" t="s">
        <v>89</v>
      </c>
      <c r="D19" s="1">
        <v>146036</v>
      </c>
      <c r="E19" s="1">
        <v>86472</v>
      </c>
      <c r="F19" s="1">
        <v>205599</v>
      </c>
      <c r="G19" s="1">
        <v>30390</v>
      </c>
      <c r="H19">
        <v>0</v>
      </c>
      <c r="I19">
        <v>57.1</v>
      </c>
      <c r="J19">
        <v>43.36</v>
      </c>
      <c r="K19">
        <v>69.819999999999993</v>
      </c>
      <c r="L19">
        <v>6.91</v>
      </c>
      <c r="M19">
        <v>0</v>
      </c>
      <c r="P19" t="s">
        <v>20</v>
      </c>
      <c r="Q19">
        <v>180.7</v>
      </c>
      <c r="R19">
        <v>42.7</v>
      </c>
      <c r="S19">
        <v>223.40000000000003</v>
      </c>
      <c r="V19" s="44" t="s">
        <v>36</v>
      </c>
      <c r="W19" s="44"/>
      <c r="X19">
        <f>COUNT(V3:V7)-1</f>
        <v>4</v>
      </c>
      <c r="AD19" s="24" t="s">
        <v>37</v>
      </c>
      <c r="AE19">
        <f>COUNT(V11:V15)-1</f>
        <v>4</v>
      </c>
    </row>
    <row r="20" spans="1:32" x14ac:dyDescent="0.25">
      <c r="A20">
        <v>2003</v>
      </c>
      <c r="B20" t="s">
        <v>17</v>
      </c>
      <c r="C20" t="s">
        <v>89</v>
      </c>
      <c r="D20" s="1">
        <v>128019</v>
      </c>
      <c r="E20" s="1">
        <v>69865</v>
      </c>
      <c r="F20" s="1">
        <v>186174</v>
      </c>
      <c r="G20" s="1">
        <v>29671</v>
      </c>
      <c r="H20">
        <v>0</v>
      </c>
      <c r="I20">
        <v>39.4</v>
      </c>
      <c r="J20">
        <v>28</v>
      </c>
      <c r="K20">
        <v>51.98</v>
      </c>
      <c r="L20">
        <v>6.23</v>
      </c>
      <c r="M20">
        <v>0</v>
      </c>
      <c r="V20" s="44" t="s">
        <v>38</v>
      </c>
      <c r="W20" s="44"/>
      <c r="X20" s="4">
        <f>MAX(0,(X18-X19)/X18)</f>
        <v>0.90106335756635836</v>
      </c>
      <c r="AD20" s="24" t="s">
        <v>39</v>
      </c>
      <c r="AE20" s="4">
        <f>MAX(0,(AE18-AE19)/AE18)</f>
        <v>0.15996717254790555</v>
      </c>
    </row>
    <row r="21" spans="1:32" x14ac:dyDescent="0.25">
      <c r="A21">
        <v>2002</v>
      </c>
      <c r="B21" t="s">
        <v>17</v>
      </c>
      <c r="C21" t="s">
        <v>89</v>
      </c>
      <c r="D21" s="1">
        <v>215657</v>
      </c>
      <c r="E21" s="1">
        <v>130724</v>
      </c>
      <c r="F21" s="1">
        <v>300590</v>
      </c>
      <c r="G21" s="1">
        <v>43334</v>
      </c>
      <c r="H21">
        <v>0</v>
      </c>
      <c r="I21">
        <v>61.7</v>
      </c>
      <c r="J21">
        <v>48.88</v>
      </c>
      <c r="K21">
        <v>72.989999999999995</v>
      </c>
      <c r="L21">
        <v>6.27</v>
      </c>
      <c r="M21">
        <v>0</v>
      </c>
      <c r="P21" s="41" t="s">
        <v>40</v>
      </c>
      <c r="Q21" s="41"/>
    </row>
    <row r="22" spans="1:32" ht="15" customHeight="1" x14ac:dyDescent="0.25">
      <c r="A22">
        <v>2001</v>
      </c>
      <c r="B22" t="s">
        <v>17</v>
      </c>
      <c r="C22" t="s">
        <v>89</v>
      </c>
      <c r="D22" s="1">
        <v>154559</v>
      </c>
      <c r="E22" s="1">
        <v>92655</v>
      </c>
      <c r="F22" s="1">
        <v>216464</v>
      </c>
      <c r="G22" s="1">
        <v>31584</v>
      </c>
      <c r="H22">
        <v>0</v>
      </c>
      <c r="I22">
        <v>32.4</v>
      </c>
      <c r="J22">
        <v>23.67</v>
      </c>
      <c r="K22">
        <v>42.62</v>
      </c>
      <c r="L22">
        <v>4.88</v>
      </c>
      <c r="M22">
        <v>0</v>
      </c>
      <c r="P22" s="2" t="s">
        <v>41</v>
      </c>
      <c r="Q22" s="2" t="s">
        <v>3</v>
      </c>
      <c r="V22" s="42" t="s">
        <v>42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x14ac:dyDescent="0.25">
      <c r="A23">
        <v>2000</v>
      </c>
      <c r="B23" t="s">
        <v>17</v>
      </c>
      <c r="C23" t="s">
        <v>89</v>
      </c>
      <c r="D23" s="1">
        <v>156985</v>
      </c>
      <c r="E23" s="1">
        <v>91806</v>
      </c>
      <c r="F23" s="1">
        <v>222165</v>
      </c>
      <c r="G23" s="1">
        <v>33255</v>
      </c>
      <c r="H23">
        <v>0</v>
      </c>
      <c r="I23">
        <v>42.8</v>
      </c>
      <c r="J23">
        <v>31.84</v>
      </c>
      <c r="K23">
        <v>54.52</v>
      </c>
      <c r="L23">
        <v>5.89</v>
      </c>
      <c r="M23">
        <v>0</v>
      </c>
      <c r="P23" s="2" t="s">
        <v>2</v>
      </c>
      <c r="Q23" t="s">
        <v>18</v>
      </c>
      <c r="R23" t="s">
        <v>19</v>
      </c>
      <c r="S23" t="s">
        <v>20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x14ac:dyDescent="0.25">
      <c r="A24">
        <v>1999</v>
      </c>
      <c r="B24" t="s">
        <v>17</v>
      </c>
      <c r="C24" t="s">
        <v>89</v>
      </c>
      <c r="D24" s="1">
        <v>295763</v>
      </c>
      <c r="E24" s="1">
        <v>194271</v>
      </c>
      <c r="F24" s="1">
        <v>397254</v>
      </c>
      <c r="G24" s="1">
        <v>51782</v>
      </c>
      <c r="H24">
        <v>0</v>
      </c>
      <c r="I24">
        <v>50</v>
      </c>
      <c r="J24">
        <v>39.76</v>
      </c>
      <c r="K24">
        <v>60.25</v>
      </c>
      <c r="L24">
        <v>5.3</v>
      </c>
      <c r="M24">
        <v>0</v>
      </c>
      <c r="P24">
        <v>2015</v>
      </c>
      <c r="Q24">
        <v>4.7</v>
      </c>
      <c r="R24">
        <v>4.63</v>
      </c>
      <c r="S24">
        <v>4.665</v>
      </c>
    </row>
    <row r="25" spans="1:32" x14ac:dyDescent="0.25">
      <c r="A25">
        <v>1998</v>
      </c>
      <c r="B25" t="s">
        <v>17</v>
      </c>
      <c r="C25" t="s">
        <v>89</v>
      </c>
      <c r="D25" s="1">
        <v>193685</v>
      </c>
      <c r="E25" s="1">
        <v>123778</v>
      </c>
      <c r="F25" s="1">
        <v>263592</v>
      </c>
      <c r="G25" s="1">
        <v>35667</v>
      </c>
      <c r="H25">
        <v>0</v>
      </c>
      <c r="I25">
        <v>49.5</v>
      </c>
      <c r="J25">
        <v>39.06</v>
      </c>
      <c r="K25">
        <v>60.02</v>
      </c>
      <c r="L25">
        <v>5.43</v>
      </c>
      <c r="M25">
        <v>0</v>
      </c>
      <c r="P25">
        <v>2016</v>
      </c>
      <c r="Q25">
        <v>6.22</v>
      </c>
      <c r="R25">
        <v>2.04</v>
      </c>
      <c r="S25">
        <v>4.13</v>
      </c>
      <c r="V25" s="43" t="s">
        <v>43</v>
      </c>
      <c r="W25" s="43"/>
      <c r="X25" s="5"/>
      <c r="Y25" s="5"/>
    </row>
    <row r="26" spans="1:32" ht="15" customHeight="1" x14ac:dyDescent="0.25">
      <c r="A26">
        <v>1997</v>
      </c>
      <c r="B26" t="s">
        <v>17</v>
      </c>
      <c r="C26" t="s">
        <v>89</v>
      </c>
      <c r="D26" s="1">
        <v>263245</v>
      </c>
      <c r="E26" s="1">
        <v>168822</v>
      </c>
      <c r="F26" s="1">
        <v>357668</v>
      </c>
      <c r="G26" s="1">
        <v>48176</v>
      </c>
      <c r="H26">
        <v>0</v>
      </c>
      <c r="I26">
        <v>47.6</v>
      </c>
      <c r="J26">
        <v>37.130000000000003</v>
      </c>
      <c r="K26">
        <v>58.2</v>
      </c>
      <c r="L26">
        <v>5.46</v>
      </c>
      <c r="M26">
        <v>0</v>
      </c>
      <c r="P26">
        <v>2017</v>
      </c>
      <c r="Q26">
        <v>4.5199999999999996</v>
      </c>
      <c r="R26">
        <v>2.56</v>
      </c>
      <c r="S26">
        <v>3.54</v>
      </c>
      <c r="V26" s="40" t="s">
        <v>44</v>
      </c>
      <c r="W26" s="40"/>
      <c r="X26" s="26">
        <f>Y16/X16</f>
        <v>32.74533699811208</v>
      </c>
      <c r="Y26" s="6"/>
      <c r="AF26" s="10"/>
    </row>
    <row r="27" spans="1:32" x14ac:dyDescent="0.25">
      <c r="A27">
        <v>1996</v>
      </c>
      <c r="B27" t="s">
        <v>17</v>
      </c>
      <c r="C27" t="s">
        <v>89</v>
      </c>
      <c r="D27" s="1">
        <v>254930</v>
      </c>
      <c r="E27" s="1">
        <v>172531</v>
      </c>
      <c r="F27" s="1">
        <v>337329</v>
      </c>
      <c r="G27" s="1">
        <v>42041</v>
      </c>
      <c r="H27">
        <v>0</v>
      </c>
      <c r="I27">
        <v>58.3</v>
      </c>
      <c r="J27">
        <v>47.8</v>
      </c>
      <c r="K27">
        <v>68.11</v>
      </c>
      <c r="L27">
        <v>5.25</v>
      </c>
      <c r="M27">
        <v>0</v>
      </c>
      <c r="P27">
        <v>2018</v>
      </c>
      <c r="Q27">
        <v>4.1100000000000003</v>
      </c>
      <c r="R27">
        <v>1.89</v>
      </c>
      <c r="S27">
        <v>3</v>
      </c>
      <c r="V27" s="44" t="s">
        <v>16</v>
      </c>
      <c r="W27" s="44"/>
      <c r="X27" s="6">
        <f>SQRT(1/X16)</f>
        <v>2.1738562628539384</v>
      </c>
      <c r="Y27" s="6"/>
      <c r="AF27" s="10"/>
    </row>
    <row r="28" spans="1:32" x14ac:dyDescent="0.25">
      <c r="A28">
        <v>1995</v>
      </c>
      <c r="B28" t="s">
        <v>17</v>
      </c>
      <c r="C28" t="s">
        <v>89</v>
      </c>
      <c r="D28" s="1">
        <v>279037</v>
      </c>
      <c r="E28" s="1">
        <v>197894</v>
      </c>
      <c r="F28" s="1">
        <v>360179</v>
      </c>
      <c r="G28" s="1">
        <v>41400</v>
      </c>
      <c r="H28">
        <v>0</v>
      </c>
      <c r="I28">
        <v>49.5</v>
      </c>
      <c r="J28">
        <v>40.83</v>
      </c>
      <c r="K28">
        <v>58.28</v>
      </c>
      <c r="L28">
        <v>4.5</v>
      </c>
      <c r="M28">
        <v>0</v>
      </c>
      <c r="P28">
        <v>2019</v>
      </c>
      <c r="Q28">
        <v>5.56</v>
      </c>
      <c r="R28">
        <v>2.57</v>
      </c>
      <c r="S28">
        <v>4.0649999999999995</v>
      </c>
      <c r="V28" s="40" t="s">
        <v>45</v>
      </c>
      <c r="W28" s="40"/>
      <c r="X28" s="26">
        <f>X26-1.96*X27</f>
        <v>28.484578722918361</v>
      </c>
      <c r="Y28" s="27">
        <f>X26+1.96*X27</f>
        <v>37.006095273305803</v>
      </c>
    </row>
    <row r="29" spans="1:32" x14ac:dyDescent="0.25">
      <c r="A29">
        <v>1994</v>
      </c>
      <c r="B29" t="s">
        <v>17</v>
      </c>
      <c r="C29" t="s">
        <v>89</v>
      </c>
      <c r="D29" s="1">
        <v>283211</v>
      </c>
      <c r="E29" s="1">
        <v>199590</v>
      </c>
      <c r="F29" s="1">
        <v>366832</v>
      </c>
      <c r="G29" s="1">
        <v>42665</v>
      </c>
      <c r="H29">
        <v>0</v>
      </c>
      <c r="I29">
        <v>42</v>
      </c>
      <c r="J29">
        <v>33.89</v>
      </c>
      <c r="K29">
        <v>50.57</v>
      </c>
      <c r="L29">
        <v>4.29</v>
      </c>
      <c r="M29">
        <v>0</v>
      </c>
      <c r="P29" t="s">
        <v>20</v>
      </c>
      <c r="Q29">
        <v>5.0220000000000002</v>
      </c>
      <c r="R29">
        <v>2.7380000000000004</v>
      </c>
      <c r="S29">
        <v>3.88</v>
      </c>
    </row>
    <row r="30" spans="1:32" x14ac:dyDescent="0.25">
      <c r="A30">
        <v>1993</v>
      </c>
      <c r="B30" t="s">
        <v>17</v>
      </c>
      <c r="C30" t="s">
        <v>89</v>
      </c>
      <c r="D30" s="1">
        <v>437858</v>
      </c>
      <c r="E30" s="1">
        <v>307042</v>
      </c>
      <c r="F30" s="1">
        <v>568674</v>
      </c>
      <c r="G30" s="1">
        <v>66744</v>
      </c>
      <c r="H30">
        <v>0</v>
      </c>
      <c r="I30">
        <v>48.7</v>
      </c>
      <c r="J30">
        <v>39.76</v>
      </c>
      <c r="K30">
        <v>57.81</v>
      </c>
      <c r="L30">
        <v>4.66</v>
      </c>
      <c r="M30">
        <v>0</v>
      </c>
      <c r="V30" s="43" t="s">
        <v>46</v>
      </c>
      <c r="W30" s="43"/>
      <c r="X30" s="5"/>
      <c r="Y30" s="5"/>
    </row>
    <row r="31" spans="1:32" x14ac:dyDescent="0.25">
      <c r="A31">
        <v>2020</v>
      </c>
      <c r="B31" t="s">
        <v>18</v>
      </c>
      <c r="C31" t="s">
        <v>89</v>
      </c>
      <c r="D31" s="1">
        <v>158907</v>
      </c>
      <c r="E31" s="1">
        <v>94882</v>
      </c>
      <c r="F31" s="1">
        <v>222932</v>
      </c>
      <c r="G31" s="1">
        <v>32666</v>
      </c>
      <c r="H31">
        <v>0</v>
      </c>
      <c r="I31">
        <v>49.7</v>
      </c>
      <c r="J31">
        <v>37.71</v>
      </c>
      <c r="K31">
        <v>61.66</v>
      </c>
      <c r="L31">
        <v>6.23</v>
      </c>
      <c r="M31">
        <v>0</v>
      </c>
      <c r="V31" s="44" t="s">
        <v>47</v>
      </c>
      <c r="W31" s="44"/>
      <c r="X31" s="6">
        <f>MAX(0,(X18-X19)/(X16-(AA16/X16)))</f>
        <v>219.53446139282104</v>
      </c>
    </row>
    <row r="32" spans="1:32" x14ac:dyDescent="0.25">
      <c r="A32">
        <v>2019</v>
      </c>
      <c r="B32" t="s">
        <v>18</v>
      </c>
      <c r="C32" t="s">
        <v>89</v>
      </c>
      <c r="D32" s="1">
        <v>228841</v>
      </c>
      <c r="E32" s="1">
        <v>147585</v>
      </c>
      <c r="F32" s="1">
        <v>310098</v>
      </c>
      <c r="G32" s="1">
        <v>41458</v>
      </c>
      <c r="H32">
        <v>0</v>
      </c>
      <c r="I32">
        <v>49.8</v>
      </c>
      <c r="J32">
        <v>39.1</v>
      </c>
      <c r="K32">
        <v>60.56</v>
      </c>
      <c r="L32">
        <v>5.56</v>
      </c>
      <c r="M32">
        <v>0</v>
      </c>
      <c r="P32" s="41" t="s">
        <v>0</v>
      </c>
      <c r="Q32" s="41"/>
      <c r="V32" s="40" t="s">
        <v>44</v>
      </c>
      <c r="W32" s="40"/>
      <c r="X32" s="26">
        <f>AD16/AC16</f>
        <v>35.715320911589721</v>
      </c>
      <c r="Y32" s="6"/>
    </row>
    <row r="33" spans="1:25" x14ac:dyDescent="0.25">
      <c r="A33">
        <v>2018</v>
      </c>
      <c r="B33" t="s">
        <v>18</v>
      </c>
      <c r="C33" t="s">
        <v>89</v>
      </c>
      <c r="D33" s="1">
        <v>232288</v>
      </c>
      <c r="E33" s="1">
        <v>150546</v>
      </c>
      <c r="F33" s="1">
        <v>314030</v>
      </c>
      <c r="G33" s="1">
        <v>41706</v>
      </c>
      <c r="H33">
        <v>0</v>
      </c>
      <c r="I33">
        <v>31.6</v>
      </c>
      <c r="J33">
        <v>24.17</v>
      </c>
      <c r="K33">
        <v>40.159999999999997</v>
      </c>
      <c r="L33">
        <v>4.1100000000000003</v>
      </c>
      <c r="M33">
        <v>0</v>
      </c>
      <c r="P33" s="2" t="s">
        <v>48</v>
      </c>
      <c r="Q33" s="2" t="s">
        <v>3</v>
      </c>
      <c r="V33" s="44" t="s">
        <v>16</v>
      </c>
      <c r="W33" s="44"/>
      <c r="X33" s="6">
        <f>SQRT(1/AC16)</f>
        <v>7.0012217061806021</v>
      </c>
      <c r="Y33" s="6"/>
    </row>
    <row r="34" spans="1:25" x14ac:dyDescent="0.25">
      <c r="A34">
        <v>2017</v>
      </c>
      <c r="B34" t="s">
        <v>18</v>
      </c>
      <c r="C34" t="s">
        <v>89</v>
      </c>
      <c r="D34" s="1">
        <v>88581</v>
      </c>
      <c r="E34" s="1">
        <v>45888</v>
      </c>
      <c r="F34" s="1">
        <v>131274</v>
      </c>
      <c r="G34" s="1">
        <v>21783</v>
      </c>
      <c r="H34">
        <v>0</v>
      </c>
      <c r="I34">
        <v>22.5</v>
      </c>
      <c r="J34">
        <v>14.86</v>
      </c>
      <c r="K34">
        <v>32.53</v>
      </c>
      <c r="L34">
        <v>4.5199999999999996</v>
      </c>
      <c r="M34">
        <v>0</v>
      </c>
      <c r="P34" s="2" t="s">
        <v>2</v>
      </c>
      <c r="Q34" t="s">
        <v>18</v>
      </c>
      <c r="R34" t="s">
        <v>19</v>
      </c>
      <c r="S34" t="s">
        <v>20</v>
      </c>
      <c r="V34" s="40" t="s">
        <v>45</v>
      </c>
      <c r="W34" s="40"/>
      <c r="X34" s="26">
        <f>X32-1.96*X33</f>
        <v>21.992926367475739</v>
      </c>
      <c r="Y34" s="26">
        <f>X32+1.96*X33</f>
        <v>49.437715455703703</v>
      </c>
    </row>
    <row r="35" spans="1:25" x14ac:dyDescent="0.25">
      <c r="A35">
        <v>2016</v>
      </c>
      <c r="B35" t="s">
        <v>18</v>
      </c>
      <c r="C35" t="s">
        <v>89</v>
      </c>
      <c r="D35" s="1">
        <v>173684</v>
      </c>
      <c r="E35" s="1">
        <v>109297</v>
      </c>
      <c r="F35" s="1">
        <v>238070</v>
      </c>
      <c r="G35" s="1">
        <v>32851</v>
      </c>
      <c r="H35">
        <v>0</v>
      </c>
      <c r="I35">
        <v>58.2</v>
      </c>
      <c r="J35">
        <v>45.76</v>
      </c>
      <c r="K35">
        <v>69.69</v>
      </c>
      <c r="L35">
        <v>6.22</v>
      </c>
      <c r="M35">
        <v>0</v>
      </c>
      <c r="P35">
        <v>2015</v>
      </c>
      <c r="Q35">
        <v>24325</v>
      </c>
      <c r="R35">
        <v>23846</v>
      </c>
      <c r="S35">
        <v>24085.5</v>
      </c>
    </row>
    <row r="36" spans="1:25" x14ac:dyDescent="0.25">
      <c r="A36">
        <v>2015</v>
      </c>
      <c r="B36" t="s">
        <v>18</v>
      </c>
      <c r="C36" t="s">
        <v>89</v>
      </c>
      <c r="D36" s="1">
        <v>80282</v>
      </c>
      <c r="E36" s="1">
        <v>32605</v>
      </c>
      <c r="F36" s="1">
        <v>127959</v>
      </c>
      <c r="G36" s="1">
        <v>24325</v>
      </c>
      <c r="H36">
        <v>0</v>
      </c>
      <c r="I36">
        <v>18.600000000000001</v>
      </c>
      <c r="J36">
        <v>11.05</v>
      </c>
      <c r="K36">
        <v>29.57</v>
      </c>
      <c r="L36">
        <v>4.7</v>
      </c>
      <c r="M36">
        <v>0</v>
      </c>
      <c r="P36">
        <v>2016</v>
      </c>
      <c r="Q36">
        <v>32851</v>
      </c>
      <c r="R36">
        <v>6328</v>
      </c>
      <c r="S36">
        <v>19589.5</v>
      </c>
    </row>
    <row r="37" spans="1:25" x14ac:dyDescent="0.25">
      <c r="A37">
        <v>2014</v>
      </c>
      <c r="B37" t="s">
        <v>18</v>
      </c>
      <c r="C37" t="s">
        <v>89</v>
      </c>
      <c r="D37" s="1">
        <v>84012</v>
      </c>
      <c r="E37" s="1">
        <v>37304</v>
      </c>
      <c r="F37" s="1">
        <v>130720</v>
      </c>
      <c r="G37" s="1">
        <v>23831</v>
      </c>
      <c r="H37">
        <v>0</v>
      </c>
      <c r="I37">
        <v>29.5</v>
      </c>
      <c r="J37">
        <v>18.7</v>
      </c>
      <c r="K37">
        <v>43.33</v>
      </c>
      <c r="L37">
        <v>6.38</v>
      </c>
      <c r="M37">
        <v>0</v>
      </c>
      <c r="P37">
        <v>2017</v>
      </c>
      <c r="Q37">
        <v>21783</v>
      </c>
      <c r="R37">
        <v>10775</v>
      </c>
      <c r="S37">
        <v>16279</v>
      </c>
    </row>
    <row r="38" spans="1:25" x14ac:dyDescent="0.25">
      <c r="A38">
        <v>2013</v>
      </c>
      <c r="B38" t="s">
        <v>18</v>
      </c>
      <c r="C38" t="s">
        <v>89</v>
      </c>
      <c r="D38" s="1">
        <v>114490</v>
      </c>
      <c r="E38" s="1">
        <v>55394</v>
      </c>
      <c r="F38" s="1">
        <v>173586</v>
      </c>
      <c r="G38" s="1">
        <v>30151</v>
      </c>
      <c r="H38">
        <v>0</v>
      </c>
      <c r="I38">
        <v>38.1</v>
      </c>
      <c r="J38">
        <v>26.09</v>
      </c>
      <c r="K38">
        <v>51.86</v>
      </c>
      <c r="L38">
        <v>6.71</v>
      </c>
      <c r="M38">
        <v>0</v>
      </c>
      <c r="P38">
        <v>2018</v>
      </c>
      <c r="Q38">
        <v>41706</v>
      </c>
      <c r="R38">
        <v>15170</v>
      </c>
      <c r="S38">
        <v>28438</v>
      </c>
    </row>
    <row r="39" spans="1:25" x14ac:dyDescent="0.25">
      <c r="A39">
        <v>2012</v>
      </c>
      <c r="B39" t="s">
        <v>18</v>
      </c>
      <c r="C39" t="s">
        <v>89</v>
      </c>
      <c r="D39" s="1">
        <v>77770</v>
      </c>
      <c r="E39" s="1">
        <v>34630</v>
      </c>
      <c r="F39" s="1">
        <v>120911</v>
      </c>
      <c r="G39" s="1">
        <v>22011</v>
      </c>
      <c r="H39">
        <v>0</v>
      </c>
      <c r="I39">
        <v>22.4</v>
      </c>
      <c r="J39">
        <v>13.78</v>
      </c>
      <c r="K39">
        <v>34.32</v>
      </c>
      <c r="L39">
        <v>5.26</v>
      </c>
      <c r="M39">
        <v>0</v>
      </c>
      <c r="P39">
        <v>2019</v>
      </c>
      <c r="Q39">
        <v>41458</v>
      </c>
      <c r="R39">
        <v>12774</v>
      </c>
      <c r="S39">
        <v>27116</v>
      </c>
    </row>
    <row r="40" spans="1:25" x14ac:dyDescent="0.25">
      <c r="A40">
        <v>2011</v>
      </c>
      <c r="B40" t="s">
        <v>18</v>
      </c>
      <c r="C40" t="s">
        <v>89</v>
      </c>
      <c r="D40" s="1">
        <v>102182</v>
      </c>
      <c r="E40" s="1">
        <v>52239</v>
      </c>
      <c r="F40" s="1">
        <v>152125</v>
      </c>
      <c r="G40" s="1">
        <v>25482</v>
      </c>
      <c r="H40">
        <v>0</v>
      </c>
      <c r="I40">
        <v>41.8</v>
      </c>
      <c r="J40">
        <v>29.17</v>
      </c>
      <c r="K40">
        <v>55.7</v>
      </c>
      <c r="L40">
        <v>6.93</v>
      </c>
      <c r="M40">
        <v>0</v>
      </c>
      <c r="P40" t="s">
        <v>20</v>
      </c>
      <c r="Q40">
        <v>32424.6</v>
      </c>
      <c r="R40">
        <v>13778.6</v>
      </c>
      <c r="S40">
        <v>23101.599999999999</v>
      </c>
    </row>
    <row r="41" spans="1:25" x14ac:dyDescent="0.25">
      <c r="A41">
        <v>2010</v>
      </c>
      <c r="B41" t="s">
        <v>18</v>
      </c>
      <c r="C41" t="s">
        <v>89</v>
      </c>
      <c r="D41" s="1">
        <v>46958</v>
      </c>
      <c r="E41" s="1">
        <v>15025</v>
      </c>
      <c r="F41" s="1">
        <v>78892</v>
      </c>
      <c r="G41" s="1">
        <v>16293</v>
      </c>
      <c r="H41">
        <v>0</v>
      </c>
      <c r="I41">
        <v>17.5</v>
      </c>
      <c r="J41">
        <v>9.74</v>
      </c>
      <c r="K41">
        <v>29.39</v>
      </c>
      <c r="L41">
        <v>4.97</v>
      </c>
      <c r="M41">
        <v>0</v>
      </c>
    </row>
    <row r="42" spans="1:25" x14ac:dyDescent="0.25">
      <c r="A42">
        <v>2009</v>
      </c>
      <c r="B42" t="s">
        <v>18</v>
      </c>
      <c r="C42" t="s">
        <v>89</v>
      </c>
      <c r="D42" s="1">
        <v>80344</v>
      </c>
      <c r="E42" s="1">
        <v>30026</v>
      </c>
      <c r="F42" s="1">
        <v>130662</v>
      </c>
      <c r="G42" s="1">
        <v>25673</v>
      </c>
      <c r="H42">
        <v>1</v>
      </c>
      <c r="I42">
        <v>26.3</v>
      </c>
      <c r="J42">
        <v>15.59</v>
      </c>
      <c r="K42">
        <v>40.79</v>
      </c>
      <c r="L42">
        <v>6.51</v>
      </c>
      <c r="M42">
        <v>1</v>
      </c>
    </row>
    <row r="43" spans="1:25" x14ac:dyDescent="0.25">
      <c r="A43">
        <v>2008</v>
      </c>
      <c r="B43" t="s">
        <v>18</v>
      </c>
      <c r="C43" t="s">
        <v>89</v>
      </c>
      <c r="D43" s="1">
        <v>176711</v>
      </c>
      <c r="E43" s="1">
        <v>94841</v>
      </c>
      <c r="F43" s="1">
        <v>258581</v>
      </c>
      <c r="G43" s="1">
        <v>41771</v>
      </c>
      <c r="H43">
        <v>0</v>
      </c>
      <c r="I43">
        <v>50.5</v>
      </c>
      <c r="J43">
        <v>36.14</v>
      </c>
      <c r="K43">
        <v>64.84</v>
      </c>
      <c r="L43">
        <v>7.53</v>
      </c>
      <c r="M43">
        <v>0</v>
      </c>
    </row>
    <row r="44" spans="1:25" x14ac:dyDescent="0.25">
      <c r="A44">
        <v>2007</v>
      </c>
      <c r="B44" t="s">
        <v>18</v>
      </c>
      <c r="C44" t="s">
        <v>89</v>
      </c>
      <c r="D44" s="1">
        <v>80139</v>
      </c>
      <c r="E44" s="1">
        <v>42142</v>
      </c>
      <c r="F44" s="1">
        <v>118136</v>
      </c>
      <c r="G44" s="1">
        <v>19387</v>
      </c>
      <c r="H44">
        <v>0</v>
      </c>
      <c r="I44">
        <v>32.299999999999997</v>
      </c>
      <c r="J44">
        <v>22.92</v>
      </c>
      <c r="K44">
        <v>43.3</v>
      </c>
      <c r="L44">
        <v>5.26</v>
      </c>
      <c r="M44">
        <v>0</v>
      </c>
    </row>
    <row r="45" spans="1:25" x14ac:dyDescent="0.25">
      <c r="A45">
        <v>2006</v>
      </c>
      <c r="B45" t="s">
        <v>18</v>
      </c>
      <c r="C45" t="s">
        <v>89</v>
      </c>
      <c r="D45" s="1">
        <v>185631</v>
      </c>
      <c r="E45" s="1">
        <v>111730</v>
      </c>
      <c r="F45" s="1">
        <v>259532</v>
      </c>
      <c r="G45" s="1">
        <v>37705</v>
      </c>
      <c r="H45">
        <v>0</v>
      </c>
      <c r="I45">
        <v>40</v>
      </c>
      <c r="J45">
        <v>29.74</v>
      </c>
      <c r="K45">
        <v>51.3</v>
      </c>
      <c r="L45">
        <v>5.58</v>
      </c>
      <c r="M45">
        <v>0</v>
      </c>
    </row>
    <row r="46" spans="1:25" x14ac:dyDescent="0.25">
      <c r="A46">
        <v>2005</v>
      </c>
      <c r="B46" t="s">
        <v>18</v>
      </c>
      <c r="C46" t="s">
        <v>89</v>
      </c>
      <c r="D46" s="1">
        <v>70790</v>
      </c>
      <c r="E46" s="1">
        <v>29492</v>
      </c>
      <c r="F46" s="1">
        <v>112089</v>
      </c>
      <c r="G46" s="1">
        <v>21071</v>
      </c>
      <c r="H46">
        <v>0</v>
      </c>
      <c r="I46">
        <v>34.1</v>
      </c>
      <c r="J46">
        <v>21.2</v>
      </c>
      <c r="K46">
        <v>49.82</v>
      </c>
      <c r="L46">
        <v>7.48</v>
      </c>
      <c r="M46">
        <v>0</v>
      </c>
    </row>
    <row r="47" spans="1:25" x14ac:dyDescent="0.25">
      <c r="A47">
        <v>2004</v>
      </c>
      <c r="B47" t="s">
        <v>18</v>
      </c>
      <c r="C47" t="s">
        <v>89</v>
      </c>
      <c r="D47" s="1">
        <v>45193</v>
      </c>
      <c r="E47" s="1">
        <v>15975</v>
      </c>
      <c r="F47" s="1">
        <v>74410</v>
      </c>
      <c r="G47" s="1">
        <v>14907</v>
      </c>
      <c r="H47">
        <v>0</v>
      </c>
      <c r="I47">
        <v>17.7</v>
      </c>
      <c r="J47">
        <v>9.86</v>
      </c>
      <c r="K47">
        <v>29.63</v>
      </c>
      <c r="L47">
        <v>5</v>
      </c>
      <c r="M47">
        <v>0</v>
      </c>
    </row>
    <row r="48" spans="1:25" x14ac:dyDescent="0.25">
      <c r="A48">
        <v>2003</v>
      </c>
      <c r="B48" t="s">
        <v>18</v>
      </c>
      <c r="C48" t="s">
        <v>89</v>
      </c>
      <c r="D48" s="1">
        <v>94749</v>
      </c>
      <c r="E48" s="1">
        <v>46895</v>
      </c>
      <c r="F48" s="1">
        <v>142603</v>
      </c>
      <c r="G48" s="1">
        <v>24416</v>
      </c>
      <c r="H48">
        <v>0</v>
      </c>
      <c r="I48">
        <v>29.1</v>
      </c>
      <c r="J48">
        <v>19.36</v>
      </c>
      <c r="K48">
        <v>41.29</v>
      </c>
      <c r="L48">
        <v>5.66</v>
      </c>
      <c r="M48">
        <v>0</v>
      </c>
    </row>
    <row r="49" spans="1:13" x14ac:dyDescent="0.25">
      <c r="A49">
        <v>2002</v>
      </c>
      <c r="B49" t="s">
        <v>18</v>
      </c>
      <c r="C49" t="s">
        <v>89</v>
      </c>
      <c r="D49" s="1">
        <v>70036</v>
      </c>
      <c r="E49" s="1">
        <v>30522</v>
      </c>
      <c r="F49" s="1">
        <v>109549</v>
      </c>
      <c r="G49" s="1">
        <v>20160</v>
      </c>
      <c r="H49">
        <v>0</v>
      </c>
      <c r="I49">
        <v>20</v>
      </c>
      <c r="J49">
        <v>12.48</v>
      </c>
      <c r="K49">
        <v>30.54</v>
      </c>
      <c r="L49">
        <v>4.5999999999999996</v>
      </c>
      <c r="M49">
        <v>0</v>
      </c>
    </row>
    <row r="50" spans="1:13" x14ac:dyDescent="0.25">
      <c r="A50">
        <v>2001</v>
      </c>
      <c r="B50" t="s">
        <v>18</v>
      </c>
      <c r="C50" t="s">
        <v>89</v>
      </c>
      <c r="D50" s="1">
        <v>179368</v>
      </c>
      <c r="E50" s="1">
        <v>111272</v>
      </c>
      <c r="F50" s="1">
        <v>247464</v>
      </c>
      <c r="G50" s="1">
        <v>34743</v>
      </c>
      <c r="H50">
        <v>0</v>
      </c>
      <c r="I50">
        <v>37.6</v>
      </c>
      <c r="J50">
        <v>28.26</v>
      </c>
      <c r="K50">
        <v>48.04</v>
      </c>
      <c r="L50">
        <v>5.1100000000000003</v>
      </c>
      <c r="M50">
        <v>0</v>
      </c>
    </row>
    <row r="51" spans="1:13" x14ac:dyDescent="0.25">
      <c r="A51">
        <v>2000</v>
      </c>
      <c r="B51" t="s">
        <v>18</v>
      </c>
      <c r="C51" t="s">
        <v>89</v>
      </c>
      <c r="D51" s="1">
        <v>136523</v>
      </c>
      <c r="E51" s="1">
        <v>77145</v>
      </c>
      <c r="F51" s="1">
        <v>195900</v>
      </c>
      <c r="G51" s="1">
        <v>30295</v>
      </c>
      <c r="H51">
        <v>0</v>
      </c>
      <c r="I51">
        <v>37.200000000000003</v>
      </c>
      <c r="J51">
        <v>26.92</v>
      </c>
      <c r="K51">
        <v>48.85</v>
      </c>
      <c r="L51">
        <v>5.68</v>
      </c>
      <c r="M51">
        <v>0</v>
      </c>
    </row>
    <row r="52" spans="1:13" x14ac:dyDescent="0.25">
      <c r="A52">
        <v>1999</v>
      </c>
      <c r="B52" t="s">
        <v>18</v>
      </c>
      <c r="C52" t="s">
        <v>89</v>
      </c>
      <c r="D52" s="1">
        <v>218016</v>
      </c>
      <c r="E52" s="1">
        <v>135035</v>
      </c>
      <c r="F52" s="1">
        <v>300997</v>
      </c>
      <c r="G52" s="1">
        <v>42338</v>
      </c>
      <c r="H52">
        <v>0</v>
      </c>
      <c r="I52">
        <v>36.9</v>
      </c>
      <c r="J52">
        <v>27.72</v>
      </c>
      <c r="K52">
        <v>47.05</v>
      </c>
      <c r="L52">
        <v>4.99</v>
      </c>
      <c r="M52">
        <v>0</v>
      </c>
    </row>
    <row r="53" spans="1:13" x14ac:dyDescent="0.25">
      <c r="A53">
        <v>1998</v>
      </c>
      <c r="B53" t="s">
        <v>18</v>
      </c>
      <c r="C53" t="s">
        <v>89</v>
      </c>
      <c r="D53" s="1">
        <v>147284</v>
      </c>
      <c r="E53" s="1">
        <v>89265</v>
      </c>
      <c r="F53" s="1">
        <v>205303</v>
      </c>
      <c r="G53" s="1">
        <v>29602</v>
      </c>
      <c r="H53">
        <v>0</v>
      </c>
      <c r="I53">
        <v>37.700000000000003</v>
      </c>
      <c r="J53">
        <v>28.26</v>
      </c>
      <c r="K53">
        <v>48.09</v>
      </c>
      <c r="L53">
        <v>5.12</v>
      </c>
      <c r="M53">
        <v>0</v>
      </c>
    </row>
    <row r="54" spans="1:13" x14ac:dyDescent="0.25">
      <c r="A54">
        <v>1997</v>
      </c>
      <c r="B54" t="s">
        <v>18</v>
      </c>
      <c r="C54" t="s">
        <v>89</v>
      </c>
      <c r="D54" s="1">
        <v>235936</v>
      </c>
      <c r="E54" s="1">
        <v>148049</v>
      </c>
      <c r="F54" s="1">
        <v>323822</v>
      </c>
      <c r="G54" s="1">
        <v>44841</v>
      </c>
      <c r="H54">
        <v>0</v>
      </c>
      <c r="I54">
        <v>42.6</v>
      </c>
      <c r="J54">
        <v>32.6</v>
      </c>
      <c r="K54">
        <v>53.3</v>
      </c>
      <c r="L54">
        <v>5.36</v>
      </c>
      <c r="M54">
        <v>0</v>
      </c>
    </row>
    <row r="55" spans="1:13" x14ac:dyDescent="0.25">
      <c r="A55">
        <v>1996</v>
      </c>
      <c r="B55" t="s">
        <v>18</v>
      </c>
      <c r="C55" t="s">
        <v>89</v>
      </c>
      <c r="D55" s="1">
        <v>105985</v>
      </c>
      <c r="E55" s="1">
        <v>59652</v>
      </c>
      <c r="F55" s="1">
        <v>152317</v>
      </c>
      <c r="G55" s="1">
        <v>23639</v>
      </c>
      <c r="H55">
        <v>0</v>
      </c>
      <c r="I55">
        <v>24.2</v>
      </c>
      <c r="J55">
        <v>16.899999999999999</v>
      </c>
      <c r="K55">
        <v>33.479999999999997</v>
      </c>
      <c r="L55">
        <v>4.25</v>
      </c>
      <c r="M55">
        <v>0</v>
      </c>
    </row>
    <row r="56" spans="1:13" x14ac:dyDescent="0.25">
      <c r="A56">
        <v>1995</v>
      </c>
      <c r="B56" t="s">
        <v>18</v>
      </c>
      <c r="C56" t="s">
        <v>89</v>
      </c>
      <c r="D56" s="1">
        <v>189620</v>
      </c>
      <c r="E56" s="1">
        <v>126595</v>
      </c>
      <c r="F56" s="1">
        <v>252646</v>
      </c>
      <c r="G56" s="1">
        <v>32156</v>
      </c>
      <c r="H56">
        <v>0</v>
      </c>
      <c r="I56">
        <v>33.700000000000003</v>
      </c>
      <c r="J56">
        <v>26.11</v>
      </c>
      <c r="K56">
        <v>42.15</v>
      </c>
      <c r="L56">
        <v>4.12</v>
      </c>
      <c r="M56">
        <v>0</v>
      </c>
    </row>
    <row r="57" spans="1:13" x14ac:dyDescent="0.25">
      <c r="A57">
        <v>1994</v>
      </c>
      <c r="B57" t="s">
        <v>18</v>
      </c>
      <c r="C57" t="s">
        <v>89</v>
      </c>
      <c r="D57" s="1">
        <v>329536</v>
      </c>
      <c r="E57" s="1">
        <v>237460</v>
      </c>
      <c r="F57" s="1">
        <v>421612</v>
      </c>
      <c r="G57" s="1">
        <v>46978</v>
      </c>
      <c r="H57">
        <v>0</v>
      </c>
      <c r="I57">
        <v>48.9</v>
      </c>
      <c r="J57">
        <v>40.380000000000003</v>
      </c>
      <c r="K57">
        <v>57.43</v>
      </c>
      <c r="L57">
        <v>4.3899999999999997</v>
      </c>
      <c r="M57">
        <v>0</v>
      </c>
    </row>
    <row r="58" spans="1:13" x14ac:dyDescent="0.25">
      <c r="A58">
        <v>1993</v>
      </c>
      <c r="B58" t="s">
        <v>18</v>
      </c>
      <c r="C58" t="s">
        <v>89</v>
      </c>
      <c r="D58" s="1">
        <v>282587</v>
      </c>
      <c r="E58" s="1">
        <v>183768</v>
      </c>
      <c r="F58" s="1">
        <v>381406</v>
      </c>
      <c r="G58" s="1">
        <v>50419</v>
      </c>
      <c r="H58">
        <v>0</v>
      </c>
      <c r="I58">
        <v>31.5</v>
      </c>
      <c r="J58">
        <v>23.88</v>
      </c>
      <c r="K58">
        <v>40.18</v>
      </c>
      <c r="L58">
        <v>4.1900000000000004</v>
      </c>
      <c r="M58">
        <v>0</v>
      </c>
    </row>
    <row r="59" spans="1:13" x14ac:dyDescent="0.25">
      <c r="A59">
        <v>2020</v>
      </c>
      <c r="B59" t="s">
        <v>19</v>
      </c>
      <c r="C59" t="s">
        <v>89</v>
      </c>
      <c r="D59" s="1">
        <v>35233</v>
      </c>
      <c r="E59" s="1">
        <v>10757</v>
      </c>
      <c r="F59" s="1">
        <v>59709</v>
      </c>
      <c r="G59" s="1">
        <v>12488</v>
      </c>
      <c r="H59">
        <v>0</v>
      </c>
      <c r="I59">
        <v>11</v>
      </c>
      <c r="J59">
        <v>5.83</v>
      </c>
      <c r="K59">
        <v>19.84</v>
      </c>
      <c r="L59">
        <v>3.47</v>
      </c>
      <c r="M59">
        <v>0</v>
      </c>
    </row>
    <row r="60" spans="1:13" x14ac:dyDescent="0.25">
      <c r="A60">
        <v>2019</v>
      </c>
      <c r="B60" t="s">
        <v>19</v>
      </c>
      <c r="C60" t="s">
        <v>89</v>
      </c>
      <c r="D60" s="1">
        <v>34567</v>
      </c>
      <c r="E60" s="1">
        <v>9530</v>
      </c>
      <c r="F60" s="1">
        <v>59604</v>
      </c>
      <c r="G60" s="1">
        <v>12774</v>
      </c>
      <c r="H60">
        <v>0</v>
      </c>
      <c r="I60">
        <v>7.5</v>
      </c>
      <c r="J60">
        <v>3.8</v>
      </c>
      <c r="K60">
        <v>14.36</v>
      </c>
      <c r="L60">
        <v>2.57</v>
      </c>
      <c r="M60">
        <v>0</v>
      </c>
    </row>
    <row r="61" spans="1:13" x14ac:dyDescent="0.25">
      <c r="A61">
        <v>2018</v>
      </c>
      <c r="B61" t="s">
        <v>19</v>
      </c>
      <c r="C61" t="s">
        <v>89</v>
      </c>
      <c r="D61" s="1">
        <v>48643</v>
      </c>
      <c r="E61" s="1">
        <v>18911</v>
      </c>
      <c r="F61" s="1">
        <v>78375</v>
      </c>
      <c r="G61" s="1">
        <v>15170</v>
      </c>
      <c r="H61">
        <v>0</v>
      </c>
      <c r="I61">
        <v>6.6</v>
      </c>
      <c r="J61">
        <v>3.74</v>
      </c>
      <c r="K61">
        <v>11.45</v>
      </c>
      <c r="L61">
        <v>1.89</v>
      </c>
      <c r="M61">
        <v>0</v>
      </c>
    </row>
    <row r="62" spans="1:13" x14ac:dyDescent="0.25">
      <c r="A62">
        <v>2017</v>
      </c>
      <c r="B62" t="s">
        <v>19</v>
      </c>
      <c r="C62" t="s">
        <v>89</v>
      </c>
      <c r="D62" s="1">
        <v>27059</v>
      </c>
      <c r="E62" s="1">
        <v>5941</v>
      </c>
      <c r="F62" s="1">
        <v>48177</v>
      </c>
      <c r="G62" s="1">
        <v>10775</v>
      </c>
      <c r="H62">
        <v>0</v>
      </c>
      <c r="I62">
        <v>6.9</v>
      </c>
      <c r="J62">
        <v>3.26</v>
      </c>
      <c r="K62">
        <v>13.89</v>
      </c>
      <c r="L62">
        <v>2.56</v>
      </c>
      <c r="M62">
        <v>0</v>
      </c>
    </row>
    <row r="63" spans="1:13" x14ac:dyDescent="0.25">
      <c r="A63">
        <v>2016</v>
      </c>
      <c r="B63" t="s">
        <v>19</v>
      </c>
      <c r="C63" t="s">
        <v>89</v>
      </c>
      <c r="D63" s="1">
        <v>11091</v>
      </c>
      <c r="E63">
        <v>0</v>
      </c>
      <c r="F63" s="1">
        <v>23494</v>
      </c>
      <c r="G63" s="1">
        <v>6328</v>
      </c>
      <c r="H63">
        <v>1</v>
      </c>
      <c r="I63">
        <v>3.7</v>
      </c>
      <c r="J63">
        <v>1.25</v>
      </c>
      <c r="K63">
        <v>10.55</v>
      </c>
      <c r="L63">
        <v>2.04</v>
      </c>
      <c r="M63">
        <v>1</v>
      </c>
    </row>
    <row r="64" spans="1:13" x14ac:dyDescent="0.25">
      <c r="A64">
        <v>2015</v>
      </c>
      <c r="B64" t="s">
        <v>19</v>
      </c>
      <c r="C64" t="s">
        <v>89</v>
      </c>
      <c r="D64" s="1">
        <v>77753</v>
      </c>
      <c r="E64" s="1">
        <v>31016</v>
      </c>
      <c r="F64" s="1">
        <v>124490</v>
      </c>
      <c r="G64" s="1">
        <v>23846</v>
      </c>
      <c r="H64">
        <v>0</v>
      </c>
      <c r="I64">
        <v>18</v>
      </c>
      <c r="J64">
        <v>10.61</v>
      </c>
      <c r="K64">
        <v>28.88</v>
      </c>
      <c r="L64">
        <v>4.63</v>
      </c>
      <c r="M64">
        <v>0</v>
      </c>
    </row>
    <row r="65" spans="1:13" x14ac:dyDescent="0.25">
      <c r="A65">
        <v>2014</v>
      </c>
      <c r="B65" t="s">
        <v>19</v>
      </c>
      <c r="C65" t="s">
        <v>89</v>
      </c>
      <c r="D65" s="1">
        <v>45807</v>
      </c>
      <c r="E65" s="1">
        <v>13723</v>
      </c>
      <c r="F65" s="1">
        <v>77892</v>
      </c>
      <c r="G65" s="1">
        <v>16370</v>
      </c>
      <c r="H65">
        <v>1</v>
      </c>
      <c r="I65">
        <v>16.100000000000001</v>
      </c>
      <c r="J65">
        <v>8.58</v>
      </c>
      <c r="K65">
        <v>28.21</v>
      </c>
      <c r="L65">
        <v>4.9400000000000004</v>
      </c>
      <c r="M65">
        <v>1</v>
      </c>
    </row>
    <row r="66" spans="1:13" x14ac:dyDescent="0.25">
      <c r="A66">
        <v>2013</v>
      </c>
      <c r="B66" t="s">
        <v>19</v>
      </c>
      <c r="C66" t="s">
        <v>89</v>
      </c>
      <c r="D66" s="1">
        <v>38420</v>
      </c>
      <c r="E66" s="1">
        <v>10046</v>
      </c>
      <c r="F66" s="1">
        <v>66793</v>
      </c>
      <c r="G66" s="1">
        <v>14477</v>
      </c>
      <c r="H66">
        <v>1</v>
      </c>
      <c r="I66">
        <v>12.8</v>
      </c>
      <c r="J66">
        <v>6.65</v>
      </c>
      <c r="K66">
        <v>23.23</v>
      </c>
      <c r="L66">
        <v>4.12</v>
      </c>
      <c r="M66">
        <v>1</v>
      </c>
    </row>
    <row r="67" spans="1:13" x14ac:dyDescent="0.25">
      <c r="A67">
        <v>2012</v>
      </c>
      <c r="B67" t="s">
        <v>19</v>
      </c>
      <c r="C67" t="s">
        <v>89</v>
      </c>
      <c r="D67" s="1">
        <v>67247</v>
      </c>
      <c r="E67" s="1">
        <v>27653</v>
      </c>
      <c r="F67" s="1">
        <v>106841</v>
      </c>
      <c r="G67" s="1">
        <v>20201</v>
      </c>
      <c r="H67">
        <v>0</v>
      </c>
      <c r="I67">
        <v>19.399999999999999</v>
      </c>
      <c r="J67">
        <v>11.45</v>
      </c>
      <c r="K67">
        <v>30.9</v>
      </c>
      <c r="L67">
        <v>4.95</v>
      </c>
      <c r="M67">
        <v>0</v>
      </c>
    </row>
    <row r="68" spans="1:13" x14ac:dyDescent="0.25">
      <c r="A68">
        <v>2011</v>
      </c>
      <c r="B68" t="s">
        <v>19</v>
      </c>
      <c r="C68" t="s">
        <v>89</v>
      </c>
      <c r="D68" s="1">
        <v>23406</v>
      </c>
      <c r="E68" s="1">
        <v>3821</v>
      </c>
      <c r="F68" s="1">
        <v>42991</v>
      </c>
      <c r="G68" s="1">
        <v>9992</v>
      </c>
      <c r="H68">
        <v>1</v>
      </c>
      <c r="I68">
        <v>9.6</v>
      </c>
      <c r="J68">
        <v>4.41</v>
      </c>
      <c r="K68">
        <v>19.600000000000001</v>
      </c>
      <c r="L68">
        <v>3.68</v>
      </c>
      <c r="M68">
        <v>1</v>
      </c>
    </row>
    <row r="69" spans="1:13" x14ac:dyDescent="0.25">
      <c r="A69">
        <v>2010</v>
      </c>
      <c r="B69" t="s">
        <v>19</v>
      </c>
      <c r="C69" t="s">
        <v>89</v>
      </c>
      <c r="D69" s="1">
        <v>103222</v>
      </c>
      <c r="E69" s="1">
        <v>49058</v>
      </c>
      <c r="F69" s="1">
        <v>157387</v>
      </c>
      <c r="G69" s="1">
        <v>27636</v>
      </c>
      <c r="H69">
        <v>1</v>
      </c>
      <c r="I69">
        <v>38.4</v>
      </c>
      <c r="J69">
        <v>26.08</v>
      </c>
      <c r="K69">
        <v>52.48</v>
      </c>
      <c r="L69">
        <v>6.89</v>
      </c>
      <c r="M69">
        <v>1</v>
      </c>
    </row>
    <row r="70" spans="1:13" x14ac:dyDescent="0.25">
      <c r="A70">
        <v>2009</v>
      </c>
      <c r="B70" t="s">
        <v>19</v>
      </c>
      <c r="C70" t="s">
        <v>89</v>
      </c>
      <c r="D70" s="1">
        <v>26272</v>
      </c>
      <c r="E70" s="1">
        <v>1211</v>
      </c>
      <c r="F70" s="1">
        <v>51334</v>
      </c>
      <c r="G70" s="1">
        <v>12787</v>
      </c>
      <c r="H70">
        <v>1</v>
      </c>
      <c r="I70">
        <v>8.6</v>
      </c>
      <c r="J70">
        <v>3.51</v>
      </c>
      <c r="K70">
        <v>19.55</v>
      </c>
      <c r="L70">
        <v>3.81</v>
      </c>
      <c r="M70">
        <v>1</v>
      </c>
    </row>
    <row r="71" spans="1:13" x14ac:dyDescent="0.25">
      <c r="A71">
        <v>2008</v>
      </c>
      <c r="B71" t="s">
        <v>19</v>
      </c>
      <c r="C71" t="s">
        <v>89</v>
      </c>
      <c r="D71" s="1">
        <v>35651</v>
      </c>
      <c r="E71" s="1">
        <v>4170</v>
      </c>
      <c r="F71" s="1">
        <v>67132</v>
      </c>
      <c r="G71" s="1">
        <v>16062</v>
      </c>
      <c r="H71">
        <v>0</v>
      </c>
      <c r="I71">
        <v>10.199999999999999</v>
      </c>
      <c r="J71">
        <v>4.42</v>
      </c>
      <c r="K71">
        <v>21.79</v>
      </c>
      <c r="L71">
        <v>4.2</v>
      </c>
      <c r="M71">
        <v>0</v>
      </c>
    </row>
    <row r="72" spans="1:13" x14ac:dyDescent="0.25">
      <c r="A72">
        <v>2007</v>
      </c>
      <c r="B72" t="s">
        <v>19</v>
      </c>
      <c r="C72" t="s">
        <v>89</v>
      </c>
      <c r="D72" s="1">
        <v>49500</v>
      </c>
      <c r="E72" s="1">
        <v>22772</v>
      </c>
      <c r="F72" s="1">
        <v>76228</v>
      </c>
      <c r="G72" s="1">
        <v>13637</v>
      </c>
      <c r="H72">
        <v>0</v>
      </c>
      <c r="I72">
        <v>19.899999999999999</v>
      </c>
      <c r="J72">
        <v>12.97</v>
      </c>
      <c r="K72">
        <v>29.38</v>
      </c>
      <c r="L72">
        <v>4.18</v>
      </c>
      <c r="M72">
        <v>0</v>
      </c>
    </row>
    <row r="73" spans="1:13" x14ac:dyDescent="0.25">
      <c r="A73">
        <v>2006</v>
      </c>
      <c r="B73" t="s">
        <v>19</v>
      </c>
      <c r="C73" t="s">
        <v>89</v>
      </c>
      <c r="D73" s="1">
        <v>63782</v>
      </c>
      <c r="E73" s="1">
        <v>25911</v>
      </c>
      <c r="F73" s="1">
        <v>101654</v>
      </c>
      <c r="G73" s="1">
        <v>19323</v>
      </c>
      <c r="H73">
        <v>0</v>
      </c>
      <c r="I73">
        <v>13.8</v>
      </c>
      <c r="J73">
        <v>8.0399999999999991</v>
      </c>
      <c r="K73">
        <v>22.54</v>
      </c>
      <c r="L73">
        <v>3.64</v>
      </c>
      <c r="M73">
        <v>0</v>
      </c>
    </row>
    <row r="74" spans="1:13" x14ac:dyDescent="0.25">
      <c r="A74">
        <v>2005</v>
      </c>
      <c r="B74" t="s">
        <v>19</v>
      </c>
      <c r="C74" t="s">
        <v>89</v>
      </c>
      <c r="D74" s="1">
        <v>63725</v>
      </c>
      <c r="E74" s="1">
        <v>25025</v>
      </c>
      <c r="F74" s="1">
        <v>102424</v>
      </c>
      <c r="G74" s="1">
        <v>19745</v>
      </c>
      <c r="H74">
        <v>0</v>
      </c>
      <c r="I74">
        <v>30.7</v>
      </c>
      <c r="J74">
        <v>18.510000000000002</v>
      </c>
      <c r="K74">
        <v>46.29</v>
      </c>
      <c r="L74">
        <v>7.24</v>
      </c>
      <c r="M74">
        <v>0</v>
      </c>
    </row>
    <row r="75" spans="1:13" x14ac:dyDescent="0.25">
      <c r="A75">
        <v>2004</v>
      </c>
      <c r="B75" t="s">
        <v>19</v>
      </c>
      <c r="C75" t="s">
        <v>89</v>
      </c>
      <c r="D75" s="1">
        <v>64540</v>
      </c>
      <c r="E75" s="1">
        <v>28412</v>
      </c>
      <c r="F75" s="1">
        <v>100669</v>
      </c>
      <c r="G75" s="1">
        <v>18433</v>
      </c>
      <c r="H75">
        <v>0</v>
      </c>
      <c r="I75">
        <v>25.2</v>
      </c>
      <c r="J75">
        <v>15.59</v>
      </c>
      <c r="K75">
        <v>38.15</v>
      </c>
      <c r="L75">
        <v>5.8</v>
      </c>
      <c r="M75">
        <v>0</v>
      </c>
    </row>
    <row r="76" spans="1:13" x14ac:dyDescent="0.25">
      <c r="A76">
        <v>2003</v>
      </c>
      <c r="B76" t="s">
        <v>19</v>
      </c>
      <c r="C76" t="s">
        <v>89</v>
      </c>
      <c r="D76" s="1">
        <v>102543</v>
      </c>
      <c r="E76" s="1">
        <v>52187</v>
      </c>
      <c r="F76" s="1">
        <v>152900</v>
      </c>
      <c r="G76" s="1">
        <v>25693</v>
      </c>
      <c r="H76">
        <v>0</v>
      </c>
      <c r="I76">
        <v>31.5</v>
      </c>
      <c r="J76">
        <v>21.34</v>
      </c>
      <c r="K76">
        <v>43.85</v>
      </c>
      <c r="L76">
        <v>5.82</v>
      </c>
      <c r="M76">
        <v>0</v>
      </c>
    </row>
    <row r="77" spans="1:13" x14ac:dyDescent="0.25">
      <c r="A77">
        <v>2002</v>
      </c>
      <c r="B77" t="s">
        <v>19</v>
      </c>
      <c r="C77" t="s">
        <v>89</v>
      </c>
      <c r="D77" s="1">
        <v>64112</v>
      </c>
      <c r="E77" s="1">
        <v>26861</v>
      </c>
      <c r="F77" s="1">
        <v>101363</v>
      </c>
      <c r="G77" s="1">
        <v>19006</v>
      </c>
      <c r="H77">
        <v>0</v>
      </c>
      <c r="I77">
        <v>18.3</v>
      </c>
      <c r="J77">
        <v>11.19</v>
      </c>
      <c r="K77">
        <v>28.55</v>
      </c>
      <c r="L77">
        <v>4.41</v>
      </c>
      <c r="M77">
        <v>0</v>
      </c>
    </row>
    <row r="78" spans="1:13" x14ac:dyDescent="0.25">
      <c r="A78">
        <v>2001</v>
      </c>
      <c r="B78" t="s">
        <v>19</v>
      </c>
      <c r="C78" t="s">
        <v>89</v>
      </c>
      <c r="D78" s="1">
        <v>142651</v>
      </c>
      <c r="E78" s="1">
        <v>83830</v>
      </c>
      <c r="F78" s="1">
        <v>201471</v>
      </c>
      <c r="G78" s="1">
        <v>30011</v>
      </c>
      <c r="H78">
        <v>0</v>
      </c>
      <c r="I78">
        <v>29.9</v>
      </c>
      <c r="J78">
        <v>21.51</v>
      </c>
      <c r="K78">
        <v>39.97</v>
      </c>
      <c r="L78">
        <v>4.75</v>
      </c>
      <c r="M78">
        <v>0</v>
      </c>
    </row>
    <row r="79" spans="1:13" x14ac:dyDescent="0.25">
      <c r="A79">
        <v>2000</v>
      </c>
      <c r="B79" t="s">
        <v>19</v>
      </c>
      <c r="C79" t="s">
        <v>89</v>
      </c>
      <c r="D79" s="1">
        <v>73239</v>
      </c>
      <c r="E79" s="1">
        <v>33829</v>
      </c>
      <c r="F79" s="1">
        <v>112649</v>
      </c>
      <c r="G79" s="1">
        <v>20107</v>
      </c>
      <c r="H79">
        <v>0</v>
      </c>
      <c r="I79">
        <v>20</v>
      </c>
      <c r="J79">
        <v>12.65</v>
      </c>
      <c r="K79">
        <v>30.07</v>
      </c>
      <c r="L79">
        <v>4.4400000000000004</v>
      </c>
      <c r="M79">
        <v>0</v>
      </c>
    </row>
    <row r="80" spans="1:13" x14ac:dyDescent="0.25">
      <c r="A80">
        <v>1999</v>
      </c>
      <c r="B80" t="s">
        <v>19</v>
      </c>
      <c r="C80" t="s">
        <v>89</v>
      </c>
      <c r="D80" s="1">
        <v>77682</v>
      </c>
      <c r="E80" s="1">
        <v>34968</v>
      </c>
      <c r="F80" s="1">
        <v>120395</v>
      </c>
      <c r="G80" s="1">
        <v>21793</v>
      </c>
      <c r="H80">
        <v>0</v>
      </c>
      <c r="I80">
        <v>13.1</v>
      </c>
      <c r="J80">
        <v>8.0299999999999994</v>
      </c>
      <c r="K80">
        <v>20.76</v>
      </c>
      <c r="L80">
        <v>3.2</v>
      </c>
      <c r="M80">
        <v>0</v>
      </c>
    </row>
    <row r="81" spans="1:13" x14ac:dyDescent="0.25">
      <c r="A81">
        <v>1998</v>
      </c>
      <c r="B81" t="s">
        <v>19</v>
      </c>
      <c r="C81" t="s">
        <v>89</v>
      </c>
      <c r="D81" s="1">
        <v>50133</v>
      </c>
      <c r="E81" s="1">
        <v>21812</v>
      </c>
      <c r="F81" s="1">
        <v>78453</v>
      </c>
      <c r="G81" s="1">
        <v>14450</v>
      </c>
      <c r="H81">
        <v>0</v>
      </c>
      <c r="I81">
        <v>12.8</v>
      </c>
      <c r="J81">
        <v>7.78</v>
      </c>
      <c r="K81">
        <v>20.41</v>
      </c>
      <c r="L81">
        <v>3.17</v>
      </c>
      <c r="M81">
        <v>0</v>
      </c>
    </row>
    <row r="82" spans="1:13" x14ac:dyDescent="0.25">
      <c r="A82">
        <v>1997</v>
      </c>
      <c r="B82" t="s">
        <v>19</v>
      </c>
      <c r="C82" t="s">
        <v>89</v>
      </c>
      <c r="D82" s="1">
        <v>54342</v>
      </c>
      <c r="E82" s="1">
        <v>19715</v>
      </c>
      <c r="F82" s="1">
        <v>88969</v>
      </c>
      <c r="G82" s="1">
        <v>17667</v>
      </c>
      <c r="H82">
        <v>0</v>
      </c>
      <c r="I82">
        <v>9.8000000000000007</v>
      </c>
      <c r="J82">
        <v>5.45</v>
      </c>
      <c r="K82">
        <v>17.04</v>
      </c>
      <c r="L82">
        <v>2.87</v>
      </c>
      <c r="M82">
        <v>0</v>
      </c>
    </row>
    <row r="83" spans="1:13" x14ac:dyDescent="0.25">
      <c r="A83">
        <v>1996</v>
      </c>
      <c r="B83" t="s">
        <v>19</v>
      </c>
      <c r="C83" t="s">
        <v>89</v>
      </c>
      <c r="D83" s="1">
        <v>76284</v>
      </c>
      <c r="E83" s="1">
        <v>38749</v>
      </c>
      <c r="F83" s="1">
        <v>113818</v>
      </c>
      <c r="G83" s="1">
        <v>19151</v>
      </c>
      <c r="H83">
        <v>0</v>
      </c>
      <c r="I83">
        <v>17.399999999999999</v>
      </c>
      <c r="J83">
        <v>11.39</v>
      </c>
      <c r="K83">
        <v>25.8</v>
      </c>
      <c r="L83">
        <v>3.66</v>
      </c>
      <c r="M83">
        <v>0</v>
      </c>
    </row>
    <row r="84" spans="1:13" x14ac:dyDescent="0.25">
      <c r="A84">
        <v>1995</v>
      </c>
      <c r="B84" t="s">
        <v>19</v>
      </c>
      <c r="C84" t="s">
        <v>89</v>
      </c>
      <c r="D84" s="1">
        <v>94592</v>
      </c>
      <c r="E84" s="1">
        <v>54215</v>
      </c>
      <c r="F84" s="1">
        <v>134969</v>
      </c>
      <c r="G84" s="1">
        <v>20601</v>
      </c>
      <c r="H84">
        <v>0</v>
      </c>
      <c r="I84">
        <v>16.8</v>
      </c>
      <c r="J84">
        <v>11.58</v>
      </c>
      <c r="K84">
        <v>23.72</v>
      </c>
      <c r="L84">
        <v>3.08</v>
      </c>
      <c r="M84">
        <v>0</v>
      </c>
    </row>
    <row r="85" spans="1:13" x14ac:dyDescent="0.25">
      <c r="A85">
        <v>1994</v>
      </c>
      <c r="B85" t="s">
        <v>19</v>
      </c>
      <c r="C85" t="s">
        <v>89</v>
      </c>
      <c r="D85" s="1">
        <v>61544</v>
      </c>
      <c r="E85" s="1">
        <v>28754</v>
      </c>
      <c r="F85" s="1">
        <v>94335</v>
      </c>
      <c r="G85" s="1">
        <v>16730</v>
      </c>
      <c r="H85">
        <v>0</v>
      </c>
      <c r="I85">
        <v>9.1</v>
      </c>
      <c r="J85">
        <v>5.55</v>
      </c>
      <c r="K85">
        <v>14.65</v>
      </c>
      <c r="L85">
        <v>2.27</v>
      </c>
      <c r="M85">
        <v>0</v>
      </c>
    </row>
    <row r="86" spans="1:13" x14ac:dyDescent="0.25">
      <c r="A86">
        <v>1993</v>
      </c>
      <c r="B86" t="s">
        <v>19</v>
      </c>
      <c r="C86" t="s">
        <v>89</v>
      </c>
      <c r="D86" s="1">
        <v>177794</v>
      </c>
      <c r="E86" s="1">
        <v>103965</v>
      </c>
      <c r="F86" s="1">
        <v>251624</v>
      </c>
      <c r="G86" s="1">
        <v>37669</v>
      </c>
      <c r="H86">
        <v>0</v>
      </c>
      <c r="I86">
        <v>19.8</v>
      </c>
      <c r="J86">
        <v>13.85</v>
      </c>
      <c r="K86">
        <v>27.48</v>
      </c>
      <c r="L86">
        <v>3.47</v>
      </c>
      <c r="M86">
        <v>0</v>
      </c>
    </row>
  </sheetData>
  <mergeCells count="18">
    <mergeCell ref="V20:W20"/>
    <mergeCell ref="P1:Q1"/>
    <mergeCell ref="V1:X1"/>
    <mergeCell ref="P11:Q11"/>
    <mergeCell ref="V18:W18"/>
    <mergeCell ref="V19:W19"/>
    <mergeCell ref="V34:W34"/>
    <mergeCell ref="P21:Q21"/>
    <mergeCell ref="V22:AF23"/>
    <mergeCell ref="V25:W25"/>
    <mergeCell ref="V26:W26"/>
    <mergeCell ref="V27:W27"/>
    <mergeCell ref="V28:W28"/>
    <mergeCell ref="V30:W30"/>
    <mergeCell ref="V31:W31"/>
    <mergeCell ref="P32:Q32"/>
    <mergeCell ref="V32:W32"/>
    <mergeCell ref="V33:W33"/>
  </mergeCell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668A-D374-4331-BFBA-863ED7746565}">
  <dimension ref="A1:AF86"/>
  <sheetViews>
    <sheetView topLeftCell="R16" workbookViewId="0">
      <selection activeCell="Z29" sqref="Z29"/>
    </sheetView>
  </sheetViews>
  <sheetFormatPr defaultRowHeight="15" x14ac:dyDescent="0.25"/>
  <cols>
    <col min="2" max="2" width="22.140625" customWidth="1"/>
    <col min="3" max="3" width="24.85546875" customWidth="1"/>
    <col min="4" max="4" width="25.5703125" customWidth="1"/>
    <col min="5" max="5" width="23.5703125" customWidth="1"/>
    <col min="6" max="6" width="21.5703125" customWidth="1"/>
    <col min="7" max="7" width="21.140625" customWidth="1"/>
    <col min="9" max="9" width="11.7109375" customWidth="1"/>
    <col min="16" max="16" width="20.5703125" bestFit="1" customWidth="1"/>
    <col min="17" max="18" width="38.42578125" bestFit="1" customWidth="1"/>
    <col min="19" max="20" width="11.28515625" bestFit="1" customWidth="1"/>
    <col min="21" max="21" width="16.5703125" bestFit="1" customWidth="1"/>
    <col min="22" max="22" width="14.5703125" customWidth="1"/>
    <col min="23" max="23" width="10.7109375" customWidth="1"/>
    <col min="24" max="24" width="20.28515625" customWidth="1"/>
    <col min="25" max="25" width="18" customWidth="1"/>
    <col min="26" max="26" width="15.28515625" customWidth="1"/>
    <col min="27" max="27" width="12.5703125" customWidth="1"/>
    <col min="31" max="31" width="9.28515625" bestFit="1" customWidth="1"/>
  </cols>
  <sheetData>
    <row r="1" spans="1:32" ht="15.75" thickBot="1" x14ac:dyDescent="0.3">
      <c r="A1" t="s">
        <v>87</v>
      </c>
      <c r="P1" s="41" t="s">
        <v>0</v>
      </c>
      <c r="Q1" s="41"/>
      <c r="V1" s="45" t="s">
        <v>1</v>
      </c>
      <c r="W1" s="45"/>
      <c r="X1" s="45"/>
    </row>
    <row r="2" spans="1:32" ht="15.75" thickBot="1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88</v>
      </c>
      <c r="J2" t="s">
        <v>10</v>
      </c>
      <c r="K2" t="s">
        <v>11</v>
      </c>
      <c r="L2" t="s">
        <v>12</v>
      </c>
      <c r="M2" t="s">
        <v>13</v>
      </c>
      <c r="P2" s="2" t="s">
        <v>14</v>
      </c>
      <c r="Q2" s="2" t="s">
        <v>3</v>
      </c>
      <c r="V2" s="19" t="s">
        <v>2</v>
      </c>
      <c r="W2" s="20" t="s">
        <v>15</v>
      </c>
      <c r="X2" s="21" t="s">
        <v>16</v>
      </c>
    </row>
    <row r="3" spans="1:32" x14ac:dyDescent="0.25">
      <c r="A3">
        <v>2020</v>
      </c>
      <c r="B3" t="s">
        <v>17</v>
      </c>
      <c r="C3" t="s">
        <v>89</v>
      </c>
      <c r="D3" s="1">
        <v>125808</v>
      </c>
      <c r="E3" s="1">
        <v>70877</v>
      </c>
      <c r="F3" s="1">
        <v>180738</v>
      </c>
      <c r="G3" s="1">
        <v>28026</v>
      </c>
      <c r="H3">
        <v>0</v>
      </c>
      <c r="I3">
        <v>39.299999999999997</v>
      </c>
      <c r="J3">
        <v>28.4</v>
      </c>
      <c r="K3">
        <v>51.43</v>
      </c>
      <c r="L3">
        <v>5.98</v>
      </c>
      <c r="M3">
        <v>0</v>
      </c>
      <c r="P3" s="2" t="s">
        <v>2</v>
      </c>
      <c r="Q3" t="s">
        <v>18</v>
      </c>
      <c r="R3" t="s">
        <v>19</v>
      </c>
      <c r="S3" t="s">
        <v>20</v>
      </c>
      <c r="V3" s="14">
        <v>2015</v>
      </c>
      <c r="W3">
        <v>18</v>
      </c>
      <c r="X3" s="15">
        <v>4.63</v>
      </c>
    </row>
    <row r="4" spans="1:32" x14ac:dyDescent="0.25">
      <c r="A4">
        <v>2019</v>
      </c>
      <c r="B4" t="s">
        <v>17</v>
      </c>
      <c r="C4" t="s">
        <v>89</v>
      </c>
      <c r="D4" s="1">
        <v>194759</v>
      </c>
      <c r="E4" s="1">
        <v>121554</v>
      </c>
      <c r="F4" s="1">
        <v>267965</v>
      </c>
      <c r="G4" s="1">
        <v>37351</v>
      </c>
      <c r="H4">
        <v>0</v>
      </c>
      <c r="I4">
        <v>42.4</v>
      </c>
      <c r="J4">
        <v>32.25</v>
      </c>
      <c r="K4">
        <v>53.24</v>
      </c>
      <c r="L4">
        <v>5.43</v>
      </c>
      <c r="M4">
        <v>0</v>
      </c>
      <c r="P4">
        <v>2015</v>
      </c>
      <c r="Q4">
        <v>80282</v>
      </c>
      <c r="R4">
        <v>77753</v>
      </c>
      <c r="S4">
        <v>158035</v>
      </c>
      <c r="V4" s="14">
        <v>2016</v>
      </c>
      <c r="W4">
        <v>3.7</v>
      </c>
      <c r="X4" s="15">
        <v>2.04</v>
      </c>
    </row>
    <row r="5" spans="1:32" x14ac:dyDescent="0.25">
      <c r="A5">
        <v>2018</v>
      </c>
      <c r="B5" t="s">
        <v>17</v>
      </c>
      <c r="C5" t="s">
        <v>89</v>
      </c>
      <c r="D5" s="1">
        <v>453701</v>
      </c>
      <c r="E5" s="1">
        <v>325360</v>
      </c>
      <c r="F5" s="1">
        <v>582041</v>
      </c>
      <c r="G5" s="1">
        <v>65481</v>
      </c>
      <c r="H5">
        <v>0</v>
      </c>
      <c r="I5">
        <v>61.8</v>
      </c>
      <c r="J5">
        <v>52.5</v>
      </c>
      <c r="K5">
        <v>70.23</v>
      </c>
      <c r="L5">
        <v>4.57</v>
      </c>
      <c r="M5">
        <v>0</v>
      </c>
      <c r="P5">
        <v>2016</v>
      </c>
      <c r="Q5">
        <v>173684</v>
      </c>
      <c r="R5">
        <v>11091</v>
      </c>
      <c r="S5">
        <v>184775</v>
      </c>
      <c r="V5" s="14">
        <v>2017</v>
      </c>
      <c r="W5">
        <v>6.9</v>
      </c>
      <c r="X5" s="15">
        <v>2.56</v>
      </c>
    </row>
    <row r="6" spans="1:32" x14ac:dyDescent="0.25">
      <c r="A6">
        <v>2017</v>
      </c>
      <c r="B6" t="s">
        <v>17</v>
      </c>
      <c r="C6" t="s">
        <v>89</v>
      </c>
      <c r="D6" s="1">
        <v>278339</v>
      </c>
      <c r="E6" s="1">
        <v>190871</v>
      </c>
      <c r="F6" s="1">
        <v>365807</v>
      </c>
      <c r="G6" s="1">
        <v>44627</v>
      </c>
      <c r="H6">
        <v>0</v>
      </c>
      <c r="I6">
        <v>70.599999999999994</v>
      </c>
      <c r="J6">
        <v>59.35</v>
      </c>
      <c r="K6">
        <v>79.87</v>
      </c>
      <c r="L6">
        <v>5.29</v>
      </c>
      <c r="M6">
        <v>0</v>
      </c>
      <c r="P6">
        <v>2017</v>
      </c>
      <c r="Q6">
        <v>88581</v>
      </c>
      <c r="R6">
        <v>27059</v>
      </c>
      <c r="S6">
        <v>115640</v>
      </c>
      <c r="V6" s="14">
        <v>2018</v>
      </c>
      <c r="W6">
        <v>6.6</v>
      </c>
      <c r="X6" s="15">
        <v>1.89</v>
      </c>
    </row>
    <row r="7" spans="1:32" ht="15.75" thickBot="1" x14ac:dyDescent="0.3">
      <c r="A7">
        <v>2016</v>
      </c>
      <c r="B7" t="s">
        <v>17</v>
      </c>
      <c r="C7" t="s">
        <v>89</v>
      </c>
      <c r="D7" s="1">
        <v>113632</v>
      </c>
      <c r="E7" s="1">
        <v>64379</v>
      </c>
      <c r="F7" s="1">
        <v>162886</v>
      </c>
      <c r="G7" s="1">
        <v>25130</v>
      </c>
      <c r="H7">
        <v>0</v>
      </c>
      <c r="I7">
        <v>38.1</v>
      </c>
      <c r="J7">
        <v>27.24</v>
      </c>
      <c r="K7">
        <v>50.25</v>
      </c>
      <c r="L7">
        <v>5.97</v>
      </c>
      <c r="M7">
        <v>0</v>
      </c>
      <c r="P7">
        <v>2018</v>
      </c>
      <c r="Q7">
        <v>232288</v>
      </c>
      <c r="R7">
        <v>48643</v>
      </c>
      <c r="S7">
        <v>280931</v>
      </c>
      <c r="V7" s="16">
        <v>2019</v>
      </c>
      <c r="W7" s="17">
        <v>7.5</v>
      </c>
      <c r="X7" s="18">
        <v>2.57</v>
      </c>
    </row>
    <row r="8" spans="1:32" x14ac:dyDescent="0.25">
      <c r="A8">
        <v>2015</v>
      </c>
      <c r="B8" t="s">
        <v>17</v>
      </c>
      <c r="C8" t="s">
        <v>89</v>
      </c>
      <c r="D8" s="1">
        <v>273802</v>
      </c>
      <c r="E8" s="1">
        <v>169259</v>
      </c>
      <c r="F8" s="1">
        <v>378345</v>
      </c>
      <c r="G8" s="1">
        <v>53339</v>
      </c>
      <c r="H8">
        <v>0</v>
      </c>
      <c r="I8">
        <v>63.4</v>
      </c>
      <c r="J8">
        <v>50.3</v>
      </c>
      <c r="K8">
        <v>74.790000000000006</v>
      </c>
      <c r="L8">
        <v>6.37</v>
      </c>
      <c r="M8">
        <v>0</v>
      </c>
      <c r="P8">
        <v>2019</v>
      </c>
      <c r="Q8">
        <v>228841</v>
      </c>
      <c r="R8">
        <v>34567</v>
      </c>
      <c r="S8">
        <v>263408</v>
      </c>
    </row>
    <row r="9" spans="1:32" x14ac:dyDescent="0.25">
      <c r="A9">
        <v>2014</v>
      </c>
      <c r="B9" t="s">
        <v>17</v>
      </c>
      <c r="C9" t="s">
        <v>89</v>
      </c>
      <c r="D9" s="1">
        <v>154526</v>
      </c>
      <c r="E9" s="1">
        <v>85680</v>
      </c>
      <c r="F9" s="1">
        <v>223371</v>
      </c>
      <c r="G9" s="1">
        <v>35126</v>
      </c>
      <c r="H9">
        <v>0</v>
      </c>
      <c r="I9">
        <v>54.3</v>
      </c>
      <c r="J9">
        <v>40.15</v>
      </c>
      <c r="K9">
        <v>67.86</v>
      </c>
      <c r="L9">
        <v>7.26</v>
      </c>
      <c r="M9">
        <v>0</v>
      </c>
      <c r="P9" t="s">
        <v>20</v>
      </c>
      <c r="Q9">
        <v>803676</v>
      </c>
      <c r="R9">
        <v>199113</v>
      </c>
      <c r="S9">
        <v>1002789</v>
      </c>
      <c r="V9" s="22" t="s">
        <v>21</v>
      </c>
      <c r="W9" s="22"/>
      <c r="X9" s="22"/>
      <c r="Y9" s="22"/>
    </row>
    <row r="10" spans="1:32" x14ac:dyDescent="0.25">
      <c r="A10">
        <v>2013</v>
      </c>
      <c r="B10" t="s">
        <v>17</v>
      </c>
      <c r="C10" t="s">
        <v>89</v>
      </c>
      <c r="D10" s="1">
        <v>147255</v>
      </c>
      <c r="E10" s="1">
        <v>77009</v>
      </c>
      <c r="F10" s="1">
        <v>217501</v>
      </c>
      <c r="G10" s="1">
        <v>35841</v>
      </c>
      <c r="H10">
        <v>0</v>
      </c>
      <c r="I10">
        <v>49.1</v>
      </c>
      <c r="J10">
        <v>35.58</v>
      </c>
      <c r="K10">
        <v>62.67</v>
      </c>
      <c r="L10">
        <v>7.09</v>
      </c>
      <c r="M10">
        <v>0</v>
      </c>
      <c r="V10" t="s">
        <v>22</v>
      </c>
      <c r="W10" t="s">
        <v>23</v>
      </c>
      <c r="X10" t="s">
        <v>24</v>
      </c>
      <c r="Y10" t="s">
        <v>25</v>
      </c>
      <c r="Z10" t="s">
        <v>26</v>
      </c>
      <c r="AA10" t="s">
        <v>27</v>
      </c>
      <c r="AC10" t="s">
        <v>28</v>
      </c>
      <c r="AD10" t="s">
        <v>29</v>
      </c>
      <c r="AE10" t="s">
        <v>30</v>
      </c>
      <c r="AF10" t="s">
        <v>31</v>
      </c>
    </row>
    <row r="11" spans="1:32" x14ac:dyDescent="0.25">
      <c r="A11">
        <v>2012</v>
      </c>
      <c r="B11" t="s">
        <v>17</v>
      </c>
      <c r="C11" t="s">
        <v>89</v>
      </c>
      <c r="D11" s="1">
        <v>201812</v>
      </c>
      <c r="E11" s="1">
        <v>124974</v>
      </c>
      <c r="F11" s="1">
        <v>278649</v>
      </c>
      <c r="G11" s="1">
        <v>39204</v>
      </c>
      <c r="H11">
        <v>0</v>
      </c>
      <c r="I11">
        <v>58.2</v>
      </c>
      <c r="J11">
        <v>45.14</v>
      </c>
      <c r="K11">
        <v>70.180000000000007</v>
      </c>
      <c r="L11">
        <v>6.52</v>
      </c>
      <c r="M11">
        <v>0</v>
      </c>
      <c r="P11" s="41" t="s">
        <v>32</v>
      </c>
      <c r="Q11" s="41"/>
      <c r="V11">
        <v>2015</v>
      </c>
      <c r="W11">
        <f>W3</f>
        <v>18</v>
      </c>
      <c r="X11">
        <f>1/(X3^2)</f>
        <v>4.6648535935699662E-2</v>
      </c>
      <c r="Y11">
        <f>W11*X11</f>
        <v>0.83967364684259393</v>
      </c>
      <c r="Z11">
        <f>X11*W11^2</f>
        <v>15.114125643166691</v>
      </c>
      <c r="AA11">
        <f>X11^2</f>
        <v>2.1760859049442627E-3</v>
      </c>
      <c r="AC11">
        <f>1/(X3^2+$X$31)</f>
        <v>3.5920536539010776E-2</v>
      </c>
      <c r="AD11">
        <f>AC11*W11</f>
        <v>0.64656965770219399</v>
      </c>
      <c r="AE11">
        <f>AC11*W11^2</f>
        <v>11.638253838639491</v>
      </c>
      <c r="AF11">
        <f>AC11^2</f>
        <v>1.2902849452504084E-3</v>
      </c>
    </row>
    <row r="12" spans="1:32" x14ac:dyDescent="0.25">
      <c r="A12">
        <v>2011</v>
      </c>
      <c r="B12" t="s">
        <v>17</v>
      </c>
      <c r="C12" t="s">
        <v>89</v>
      </c>
      <c r="D12" s="1">
        <v>118600</v>
      </c>
      <c r="E12" s="1">
        <v>63514</v>
      </c>
      <c r="F12" s="1">
        <v>173687</v>
      </c>
      <c r="G12" s="1">
        <v>28106</v>
      </c>
      <c r="H12">
        <v>0</v>
      </c>
      <c r="I12">
        <v>48.6</v>
      </c>
      <c r="J12">
        <v>35.1</v>
      </c>
      <c r="K12">
        <v>62.25</v>
      </c>
      <c r="L12">
        <v>7.1</v>
      </c>
      <c r="M12">
        <v>0</v>
      </c>
      <c r="P12" s="2" t="s">
        <v>90</v>
      </c>
      <c r="Q12" s="2" t="s">
        <v>3</v>
      </c>
      <c r="V12">
        <v>2016</v>
      </c>
      <c r="W12">
        <f>W4</f>
        <v>3.7</v>
      </c>
      <c r="X12">
        <f t="shared" ref="X12:X15" si="0">1/(X4^2)</f>
        <v>0.24029219530949636</v>
      </c>
      <c r="Y12">
        <f t="shared" ref="Y12:Y15" si="1">W12*X12</f>
        <v>0.88908112264513661</v>
      </c>
      <c r="Z12">
        <f t="shared" ref="Z12:Z15" si="2">X12*W12^2</f>
        <v>3.2896001537870054</v>
      </c>
      <c r="AA12">
        <f t="shared" ref="AA12:AA15" si="3">X12^2</f>
        <v>5.7740339126657145E-2</v>
      </c>
      <c r="AC12">
        <f t="shared" ref="AC12:AC15" si="4">1/(X4^2+$X$31)</f>
        <v>9.4661760035810075E-2</v>
      </c>
      <c r="AD12">
        <f t="shared" ref="AD12:AD15" si="5">AC12*W12</f>
        <v>0.3502485121324973</v>
      </c>
      <c r="AE12">
        <f t="shared" ref="AE12:AE15" si="6">AC12*W12^2</f>
        <v>1.2959194948902399</v>
      </c>
      <c r="AF12">
        <f>AC12^2</f>
        <v>8.9608488130772899E-3</v>
      </c>
    </row>
    <row r="13" spans="1:32" x14ac:dyDescent="0.25">
      <c r="A13">
        <v>2010</v>
      </c>
      <c r="B13" t="s">
        <v>17</v>
      </c>
      <c r="C13" t="s">
        <v>89</v>
      </c>
      <c r="D13" s="1">
        <v>118394</v>
      </c>
      <c r="E13" s="1">
        <v>58923</v>
      </c>
      <c r="F13" s="1">
        <v>177864</v>
      </c>
      <c r="G13" s="1">
        <v>30342</v>
      </c>
      <c r="H13">
        <v>0</v>
      </c>
      <c r="I13">
        <v>44.1</v>
      </c>
      <c r="J13">
        <v>30.91</v>
      </c>
      <c r="K13">
        <v>58.15</v>
      </c>
      <c r="L13">
        <v>7.13</v>
      </c>
      <c r="M13">
        <v>0</v>
      </c>
      <c r="P13" s="2" t="s">
        <v>2</v>
      </c>
      <c r="Q13" t="s">
        <v>18</v>
      </c>
      <c r="R13" t="s">
        <v>19</v>
      </c>
      <c r="S13" t="s">
        <v>20</v>
      </c>
      <c r="V13">
        <v>2017</v>
      </c>
      <c r="W13">
        <f>W5</f>
        <v>6.9</v>
      </c>
      <c r="X13">
        <f t="shared" si="0"/>
        <v>0.152587890625</v>
      </c>
      <c r="Y13">
        <f t="shared" si="1"/>
        <v>1.0528564453125</v>
      </c>
      <c r="Z13">
        <f t="shared" si="2"/>
        <v>7.2647094726562509</v>
      </c>
      <c r="AA13">
        <f t="shared" si="3"/>
        <v>2.3283064365386963E-2</v>
      </c>
      <c r="AC13">
        <f t="shared" si="4"/>
        <v>7.7184746176756469E-2</v>
      </c>
      <c r="AD13">
        <f t="shared" si="5"/>
        <v>0.53257474861961962</v>
      </c>
      <c r="AE13">
        <f t="shared" si="6"/>
        <v>3.6747657654753758</v>
      </c>
      <c r="AF13">
        <f>AC13^2</f>
        <v>5.9574850423703227E-3</v>
      </c>
    </row>
    <row r="14" spans="1:32" ht="15" customHeight="1" x14ac:dyDescent="0.25">
      <c r="A14">
        <v>2009</v>
      </c>
      <c r="B14" t="s">
        <v>17</v>
      </c>
      <c r="C14" t="s">
        <v>89</v>
      </c>
      <c r="D14" s="1">
        <v>198958</v>
      </c>
      <c r="E14" s="1">
        <v>108073</v>
      </c>
      <c r="F14" s="1">
        <v>289843</v>
      </c>
      <c r="G14" s="1">
        <v>46371</v>
      </c>
      <c r="H14">
        <v>0</v>
      </c>
      <c r="I14">
        <v>65.099999999999994</v>
      </c>
      <c r="J14">
        <v>49.3</v>
      </c>
      <c r="K14">
        <v>78.17</v>
      </c>
      <c r="L14">
        <v>7.55</v>
      </c>
      <c r="M14">
        <v>0</v>
      </c>
      <c r="P14">
        <v>2015</v>
      </c>
      <c r="Q14">
        <v>18.600000000000001</v>
      </c>
      <c r="R14">
        <v>18</v>
      </c>
      <c r="S14">
        <v>36.6</v>
      </c>
      <c r="V14">
        <v>2018</v>
      </c>
      <c r="W14">
        <f>W6</f>
        <v>6.6</v>
      </c>
      <c r="X14">
        <f t="shared" si="0"/>
        <v>0.27994736989445984</v>
      </c>
      <c r="Y14">
        <f t="shared" si="1"/>
        <v>1.8476526413034349</v>
      </c>
      <c r="Z14">
        <f t="shared" si="2"/>
        <v>12.19450743260267</v>
      </c>
      <c r="AA14">
        <f t="shared" si="3"/>
        <v>7.837052991082552E-2</v>
      </c>
      <c r="AC14">
        <f t="shared" si="4"/>
        <v>0.10025637744823611</v>
      </c>
      <c r="AD14">
        <f t="shared" si="5"/>
        <v>0.66169209115835825</v>
      </c>
      <c r="AE14">
        <f t="shared" si="6"/>
        <v>4.3671678016451647</v>
      </c>
      <c r="AF14">
        <f>AC14^2</f>
        <v>1.0051341219043186E-2</v>
      </c>
    </row>
    <row r="15" spans="1:32" x14ac:dyDescent="0.25">
      <c r="A15">
        <v>2008</v>
      </c>
      <c r="B15" t="s">
        <v>17</v>
      </c>
      <c r="C15" t="s">
        <v>89</v>
      </c>
      <c r="D15" s="1">
        <v>137329</v>
      </c>
      <c r="E15" s="1">
        <v>67234</v>
      </c>
      <c r="F15" s="1">
        <v>207425</v>
      </c>
      <c r="G15" s="1">
        <v>35764</v>
      </c>
      <c r="H15">
        <v>0</v>
      </c>
      <c r="I15">
        <v>39.299999999999997</v>
      </c>
      <c r="J15">
        <v>26.26</v>
      </c>
      <c r="K15">
        <v>54.01</v>
      </c>
      <c r="L15">
        <v>7.26</v>
      </c>
      <c r="M15">
        <v>0</v>
      </c>
      <c r="P15">
        <v>2016</v>
      </c>
      <c r="Q15">
        <v>58.2</v>
      </c>
      <c r="R15">
        <v>3.7</v>
      </c>
      <c r="S15">
        <v>61.900000000000006</v>
      </c>
      <c r="V15">
        <v>2019</v>
      </c>
      <c r="W15">
        <f>W7</f>
        <v>7.5</v>
      </c>
      <c r="X15">
        <f t="shared" si="0"/>
        <v>0.15140274644582055</v>
      </c>
      <c r="Y15">
        <f t="shared" si="1"/>
        <v>1.135520598343654</v>
      </c>
      <c r="Z15">
        <f t="shared" si="2"/>
        <v>8.5164044875774056</v>
      </c>
      <c r="AA15">
        <f t="shared" si="3"/>
        <v>2.2922791631337428E-2</v>
      </c>
      <c r="AC15">
        <f t="shared" si="4"/>
        <v>7.6880332543449587E-2</v>
      </c>
      <c r="AD15">
        <f t="shared" si="5"/>
        <v>0.57660249407587194</v>
      </c>
      <c r="AE15">
        <f t="shared" si="6"/>
        <v>4.3245187055690391</v>
      </c>
      <c r="AF15">
        <f>AC15^2</f>
        <v>5.910585531991394E-3</v>
      </c>
    </row>
    <row r="16" spans="1:32" x14ac:dyDescent="0.25">
      <c r="A16">
        <v>2007</v>
      </c>
      <c r="B16" t="s">
        <v>17</v>
      </c>
      <c r="C16" t="s">
        <v>89</v>
      </c>
      <c r="D16" s="1">
        <v>118638</v>
      </c>
      <c r="E16" s="1">
        <v>68000</v>
      </c>
      <c r="F16" s="1">
        <v>169275</v>
      </c>
      <c r="G16" s="1">
        <v>25836</v>
      </c>
      <c r="H16">
        <v>0</v>
      </c>
      <c r="I16">
        <v>47.8</v>
      </c>
      <c r="J16">
        <v>36.47</v>
      </c>
      <c r="K16">
        <v>59.34</v>
      </c>
      <c r="L16">
        <v>5.94</v>
      </c>
      <c r="M16">
        <v>0</v>
      </c>
      <c r="P16">
        <v>2017</v>
      </c>
      <c r="Q16">
        <v>22.5</v>
      </c>
      <c r="R16">
        <v>6.9</v>
      </c>
      <c r="S16">
        <v>29.4</v>
      </c>
      <c r="V16" s="23" t="s">
        <v>33</v>
      </c>
      <c r="W16" s="23"/>
      <c r="X16">
        <f>SUM(X11:X15)</f>
        <v>0.87087873821047634</v>
      </c>
      <c r="Y16">
        <f t="shared" ref="Y16:AA16" si="7">SUM(Y11:Y15)</f>
        <v>5.7647844544473203</v>
      </c>
      <c r="Z16">
        <f t="shared" si="7"/>
        <v>46.379347189790025</v>
      </c>
      <c r="AA16">
        <f t="shared" si="7"/>
        <v>0.18449281093915132</v>
      </c>
      <c r="AC16">
        <f>SUM(AC11:AC15)</f>
        <v>0.38490375274326305</v>
      </c>
      <c r="AD16">
        <f>SUM(AD11:AD15)</f>
        <v>2.7676875036885411</v>
      </c>
      <c r="AE16">
        <f>SUM(AE11:AE15)</f>
        <v>25.300625606219313</v>
      </c>
      <c r="AF16">
        <f t="shared" ref="AF16" si="8">SUM(AF11:AF15)</f>
        <v>3.2170545551732599E-2</v>
      </c>
    </row>
    <row r="17" spans="1:32" x14ac:dyDescent="0.25">
      <c r="A17">
        <v>2006</v>
      </c>
      <c r="B17" t="s">
        <v>17</v>
      </c>
      <c r="C17" t="s">
        <v>89</v>
      </c>
      <c r="D17" s="1">
        <v>214185</v>
      </c>
      <c r="E17" s="1">
        <v>133170</v>
      </c>
      <c r="F17" s="1">
        <v>295200</v>
      </c>
      <c r="G17" s="1">
        <v>41335</v>
      </c>
      <c r="H17">
        <v>0</v>
      </c>
      <c r="I17">
        <v>46.2</v>
      </c>
      <c r="J17">
        <v>35.32</v>
      </c>
      <c r="K17">
        <v>57.45</v>
      </c>
      <c r="L17">
        <v>5.74</v>
      </c>
      <c r="M17">
        <v>0</v>
      </c>
      <c r="P17">
        <v>2018</v>
      </c>
      <c r="Q17">
        <v>31.6</v>
      </c>
      <c r="R17">
        <v>6.6</v>
      </c>
      <c r="S17">
        <v>38.200000000000003</v>
      </c>
    </row>
    <row r="18" spans="1:32" x14ac:dyDescent="0.25">
      <c r="A18">
        <v>2005</v>
      </c>
      <c r="B18" t="s">
        <v>17</v>
      </c>
      <c r="C18" t="s">
        <v>89</v>
      </c>
      <c r="D18" s="1">
        <v>73246</v>
      </c>
      <c r="E18" s="1">
        <v>31065</v>
      </c>
      <c r="F18" s="1">
        <v>115426</v>
      </c>
      <c r="G18" s="1">
        <v>21521</v>
      </c>
      <c r="H18">
        <v>0</v>
      </c>
      <c r="I18">
        <v>35.299999999999997</v>
      </c>
      <c r="J18">
        <v>22.15</v>
      </c>
      <c r="K18">
        <v>51.03</v>
      </c>
      <c r="L18">
        <v>7.56</v>
      </c>
      <c r="M18">
        <v>0</v>
      </c>
      <c r="P18">
        <v>2019</v>
      </c>
      <c r="Q18">
        <v>49.8</v>
      </c>
      <c r="R18">
        <v>7.5</v>
      </c>
      <c r="S18">
        <v>57.3</v>
      </c>
      <c r="V18" s="44" t="s">
        <v>34</v>
      </c>
      <c r="W18" s="44"/>
      <c r="X18" s="8">
        <f>Z16-((Y16^2)/X16)</f>
        <v>8.2193389726578374</v>
      </c>
      <c r="AD18" s="24" t="s">
        <v>35</v>
      </c>
      <c r="AE18" s="8">
        <f>AE16-(AD16^2)/AC16</f>
        <v>5.3993020585034408</v>
      </c>
    </row>
    <row r="19" spans="1:32" x14ac:dyDescent="0.25">
      <c r="A19">
        <v>2004</v>
      </c>
      <c r="B19" t="s">
        <v>17</v>
      </c>
      <c r="C19" t="s">
        <v>89</v>
      </c>
      <c r="D19" s="1">
        <v>146036</v>
      </c>
      <c r="E19" s="1">
        <v>86472</v>
      </c>
      <c r="F19" s="1">
        <v>205599</v>
      </c>
      <c r="G19" s="1">
        <v>30390</v>
      </c>
      <c r="H19">
        <v>0</v>
      </c>
      <c r="I19">
        <v>57.1</v>
      </c>
      <c r="J19">
        <v>43.36</v>
      </c>
      <c r="K19">
        <v>69.819999999999993</v>
      </c>
      <c r="L19">
        <v>6.91</v>
      </c>
      <c r="M19">
        <v>0</v>
      </c>
      <c r="P19" t="s">
        <v>20</v>
      </c>
      <c r="Q19">
        <v>180.7</v>
      </c>
      <c r="R19">
        <v>42.7</v>
      </c>
      <c r="S19">
        <v>223.40000000000003</v>
      </c>
      <c r="V19" s="44" t="s">
        <v>36</v>
      </c>
      <c r="W19" s="44"/>
      <c r="X19">
        <f>COUNT(V3:V7)-1</f>
        <v>4</v>
      </c>
      <c r="AD19" s="24" t="s">
        <v>37</v>
      </c>
      <c r="AE19">
        <f>COUNT(V11:V15)-1</f>
        <v>4</v>
      </c>
    </row>
    <row r="20" spans="1:32" x14ac:dyDescent="0.25">
      <c r="A20">
        <v>2003</v>
      </c>
      <c r="B20" t="s">
        <v>17</v>
      </c>
      <c r="C20" t="s">
        <v>89</v>
      </c>
      <c r="D20" s="1">
        <v>128019</v>
      </c>
      <c r="E20" s="1">
        <v>69865</v>
      </c>
      <c r="F20" s="1">
        <v>186174</v>
      </c>
      <c r="G20" s="1">
        <v>29671</v>
      </c>
      <c r="H20">
        <v>0</v>
      </c>
      <c r="I20">
        <v>39.4</v>
      </c>
      <c r="J20">
        <v>28</v>
      </c>
      <c r="K20">
        <v>51.98</v>
      </c>
      <c r="L20">
        <v>6.23</v>
      </c>
      <c r="M20">
        <v>0</v>
      </c>
      <c r="V20" s="44" t="s">
        <v>38</v>
      </c>
      <c r="W20" s="44"/>
      <c r="X20" s="4">
        <f>MAX(0,(X18-X19)/X18)</f>
        <v>0.51334285965011806</v>
      </c>
      <c r="AD20" s="24" t="s">
        <v>39</v>
      </c>
      <c r="AE20" s="4">
        <f>MAX(0,(AE18-AE19)/AE18)</f>
        <v>0.25916350730918253</v>
      </c>
    </row>
    <row r="21" spans="1:32" x14ac:dyDescent="0.25">
      <c r="A21">
        <v>2002</v>
      </c>
      <c r="B21" t="s">
        <v>17</v>
      </c>
      <c r="C21" t="s">
        <v>89</v>
      </c>
      <c r="D21" s="1">
        <v>215657</v>
      </c>
      <c r="E21" s="1">
        <v>130724</v>
      </c>
      <c r="F21" s="1">
        <v>300590</v>
      </c>
      <c r="G21" s="1">
        <v>43334</v>
      </c>
      <c r="H21">
        <v>0</v>
      </c>
      <c r="I21">
        <v>61.7</v>
      </c>
      <c r="J21">
        <v>48.88</v>
      </c>
      <c r="K21">
        <v>72.989999999999995</v>
      </c>
      <c r="L21">
        <v>6.27</v>
      </c>
      <c r="M21">
        <v>0</v>
      </c>
      <c r="P21" s="41" t="s">
        <v>40</v>
      </c>
      <c r="Q21" s="41"/>
    </row>
    <row r="22" spans="1:32" ht="15" customHeight="1" x14ac:dyDescent="0.25">
      <c r="A22">
        <v>2001</v>
      </c>
      <c r="B22" t="s">
        <v>17</v>
      </c>
      <c r="C22" t="s">
        <v>89</v>
      </c>
      <c r="D22" s="1">
        <v>154559</v>
      </c>
      <c r="E22" s="1">
        <v>92655</v>
      </c>
      <c r="F22" s="1">
        <v>216464</v>
      </c>
      <c r="G22" s="1">
        <v>31584</v>
      </c>
      <c r="H22">
        <v>0</v>
      </c>
      <c r="I22">
        <v>32.4</v>
      </c>
      <c r="J22">
        <v>23.67</v>
      </c>
      <c r="K22">
        <v>42.62</v>
      </c>
      <c r="L22">
        <v>4.88</v>
      </c>
      <c r="M22">
        <v>0</v>
      </c>
      <c r="P22" s="2" t="s">
        <v>41</v>
      </c>
      <c r="Q22" s="2" t="s">
        <v>3</v>
      </c>
      <c r="V22" s="42" t="s">
        <v>42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x14ac:dyDescent="0.25">
      <c r="A23">
        <v>2000</v>
      </c>
      <c r="B23" t="s">
        <v>17</v>
      </c>
      <c r="C23" t="s">
        <v>89</v>
      </c>
      <c r="D23" s="1">
        <v>156985</v>
      </c>
      <c r="E23" s="1">
        <v>91806</v>
      </c>
      <c r="F23" s="1">
        <v>222165</v>
      </c>
      <c r="G23" s="1">
        <v>33255</v>
      </c>
      <c r="H23">
        <v>0</v>
      </c>
      <c r="I23">
        <v>42.8</v>
      </c>
      <c r="J23">
        <v>31.84</v>
      </c>
      <c r="K23">
        <v>54.52</v>
      </c>
      <c r="L23">
        <v>5.89</v>
      </c>
      <c r="M23">
        <v>0</v>
      </c>
      <c r="P23" s="2" t="s">
        <v>2</v>
      </c>
      <c r="Q23" t="s">
        <v>18</v>
      </c>
      <c r="R23" t="s">
        <v>19</v>
      </c>
      <c r="S23" t="s">
        <v>20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x14ac:dyDescent="0.25">
      <c r="A24">
        <v>1999</v>
      </c>
      <c r="B24" t="s">
        <v>17</v>
      </c>
      <c r="C24" t="s">
        <v>89</v>
      </c>
      <c r="D24" s="1">
        <v>295763</v>
      </c>
      <c r="E24" s="1">
        <v>194271</v>
      </c>
      <c r="F24" s="1">
        <v>397254</v>
      </c>
      <c r="G24" s="1">
        <v>51782</v>
      </c>
      <c r="H24">
        <v>0</v>
      </c>
      <c r="I24">
        <v>50</v>
      </c>
      <c r="J24">
        <v>39.76</v>
      </c>
      <c r="K24">
        <v>60.25</v>
      </c>
      <c r="L24">
        <v>5.3</v>
      </c>
      <c r="M24">
        <v>0</v>
      </c>
      <c r="P24">
        <v>2015</v>
      </c>
      <c r="Q24">
        <v>4.7</v>
      </c>
      <c r="R24">
        <v>4.63</v>
      </c>
      <c r="S24">
        <v>4.665</v>
      </c>
    </row>
    <row r="25" spans="1:32" x14ac:dyDescent="0.25">
      <c r="A25">
        <v>1998</v>
      </c>
      <c r="B25" t="s">
        <v>17</v>
      </c>
      <c r="C25" t="s">
        <v>89</v>
      </c>
      <c r="D25" s="1">
        <v>193685</v>
      </c>
      <c r="E25" s="1">
        <v>123778</v>
      </c>
      <c r="F25" s="1">
        <v>263592</v>
      </c>
      <c r="G25" s="1">
        <v>35667</v>
      </c>
      <c r="H25">
        <v>0</v>
      </c>
      <c r="I25">
        <v>49.5</v>
      </c>
      <c r="J25">
        <v>39.06</v>
      </c>
      <c r="K25">
        <v>60.02</v>
      </c>
      <c r="L25">
        <v>5.43</v>
      </c>
      <c r="M25">
        <v>0</v>
      </c>
      <c r="P25">
        <v>2016</v>
      </c>
      <c r="Q25">
        <v>6.22</v>
      </c>
      <c r="R25">
        <v>2.04</v>
      </c>
      <c r="S25">
        <v>4.13</v>
      </c>
      <c r="V25" s="43" t="s">
        <v>43</v>
      </c>
      <c r="W25" s="43"/>
      <c r="X25" s="5"/>
      <c r="Y25" s="5"/>
    </row>
    <row r="26" spans="1:32" ht="15" customHeight="1" x14ac:dyDescent="0.25">
      <c r="A26">
        <v>1997</v>
      </c>
      <c r="B26" t="s">
        <v>17</v>
      </c>
      <c r="C26" t="s">
        <v>89</v>
      </c>
      <c r="D26" s="1">
        <v>263245</v>
      </c>
      <c r="E26" s="1">
        <v>168822</v>
      </c>
      <c r="F26" s="1">
        <v>357668</v>
      </c>
      <c r="G26" s="1">
        <v>48176</v>
      </c>
      <c r="H26">
        <v>0</v>
      </c>
      <c r="I26">
        <v>47.6</v>
      </c>
      <c r="J26">
        <v>37.130000000000003</v>
      </c>
      <c r="K26">
        <v>58.2</v>
      </c>
      <c r="L26">
        <v>5.46</v>
      </c>
      <c r="M26">
        <v>0</v>
      </c>
      <c r="P26">
        <v>2017</v>
      </c>
      <c r="Q26">
        <v>4.5199999999999996</v>
      </c>
      <c r="R26">
        <v>2.56</v>
      </c>
      <c r="S26">
        <v>3.54</v>
      </c>
      <c r="V26" s="40" t="s">
        <v>44</v>
      </c>
      <c r="W26" s="40"/>
      <c r="X26" s="26">
        <f>Y16/X16</f>
        <v>6.6195030393015193</v>
      </c>
      <c r="Y26" s="6"/>
      <c r="AF26" s="10"/>
    </row>
    <row r="27" spans="1:32" x14ac:dyDescent="0.25">
      <c r="A27">
        <v>1996</v>
      </c>
      <c r="B27" t="s">
        <v>17</v>
      </c>
      <c r="C27" t="s">
        <v>89</v>
      </c>
      <c r="D27" s="1">
        <v>254930</v>
      </c>
      <c r="E27" s="1">
        <v>172531</v>
      </c>
      <c r="F27" s="1">
        <v>337329</v>
      </c>
      <c r="G27" s="1">
        <v>42041</v>
      </c>
      <c r="H27">
        <v>0</v>
      </c>
      <c r="I27">
        <v>58.3</v>
      </c>
      <c r="J27">
        <v>47.8</v>
      </c>
      <c r="K27">
        <v>68.11</v>
      </c>
      <c r="L27">
        <v>5.25</v>
      </c>
      <c r="M27">
        <v>0</v>
      </c>
      <c r="P27">
        <v>2018</v>
      </c>
      <c r="Q27">
        <v>4.1100000000000003</v>
      </c>
      <c r="R27">
        <v>1.89</v>
      </c>
      <c r="S27">
        <v>3</v>
      </c>
      <c r="V27" s="44" t="s">
        <v>16</v>
      </c>
      <c r="W27" s="44"/>
      <c r="X27" s="6">
        <f>SQRT(1/X16)</f>
        <v>1.0715715042780543</v>
      </c>
      <c r="Y27" s="6"/>
      <c r="AF27" s="10"/>
    </row>
    <row r="28" spans="1:32" x14ac:dyDescent="0.25">
      <c r="A28">
        <v>1995</v>
      </c>
      <c r="B28" t="s">
        <v>17</v>
      </c>
      <c r="C28" t="s">
        <v>89</v>
      </c>
      <c r="D28" s="1">
        <v>279037</v>
      </c>
      <c r="E28" s="1">
        <v>197894</v>
      </c>
      <c r="F28" s="1">
        <v>360179</v>
      </c>
      <c r="G28" s="1">
        <v>41400</v>
      </c>
      <c r="H28">
        <v>0</v>
      </c>
      <c r="I28">
        <v>49.5</v>
      </c>
      <c r="J28">
        <v>40.83</v>
      </c>
      <c r="K28">
        <v>58.28</v>
      </c>
      <c r="L28">
        <v>4.5</v>
      </c>
      <c r="M28">
        <v>0</v>
      </c>
      <c r="P28">
        <v>2019</v>
      </c>
      <c r="Q28">
        <v>5.56</v>
      </c>
      <c r="R28">
        <v>2.57</v>
      </c>
      <c r="S28">
        <v>4.0649999999999995</v>
      </c>
      <c r="V28" s="40" t="s">
        <v>45</v>
      </c>
      <c r="W28" s="40"/>
      <c r="X28" s="26">
        <f>X26-1.96*X27</f>
        <v>4.5192228909165326</v>
      </c>
      <c r="Y28" s="27">
        <f>X26+1.96*X27</f>
        <v>8.719783187686506</v>
      </c>
    </row>
    <row r="29" spans="1:32" x14ac:dyDescent="0.25">
      <c r="A29">
        <v>1994</v>
      </c>
      <c r="B29" t="s">
        <v>17</v>
      </c>
      <c r="C29" t="s">
        <v>89</v>
      </c>
      <c r="D29" s="1">
        <v>283211</v>
      </c>
      <c r="E29" s="1">
        <v>199590</v>
      </c>
      <c r="F29" s="1">
        <v>366832</v>
      </c>
      <c r="G29" s="1">
        <v>42665</v>
      </c>
      <c r="H29">
        <v>0</v>
      </c>
      <c r="I29">
        <v>42</v>
      </c>
      <c r="J29">
        <v>33.89</v>
      </c>
      <c r="K29">
        <v>50.57</v>
      </c>
      <c r="L29">
        <v>4.29</v>
      </c>
      <c r="M29">
        <v>0</v>
      </c>
      <c r="P29" t="s">
        <v>20</v>
      </c>
      <c r="Q29">
        <v>5.0220000000000002</v>
      </c>
      <c r="R29">
        <v>2.7380000000000004</v>
      </c>
      <c r="S29">
        <v>3.88</v>
      </c>
    </row>
    <row r="30" spans="1:32" x14ac:dyDescent="0.25">
      <c r="A30">
        <v>1993</v>
      </c>
      <c r="B30" t="s">
        <v>17</v>
      </c>
      <c r="C30" t="s">
        <v>89</v>
      </c>
      <c r="D30" s="1">
        <v>437858</v>
      </c>
      <c r="E30" s="1">
        <v>307042</v>
      </c>
      <c r="F30" s="1">
        <v>568674</v>
      </c>
      <c r="G30" s="1">
        <v>66744</v>
      </c>
      <c r="H30">
        <v>0</v>
      </c>
      <c r="I30">
        <v>48.7</v>
      </c>
      <c r="J30">
        <v>39.76</v>
      </c>
      <c r="K30">
        <v>57.81</v>
      </c>
      <c r="L30">
        <v>4.66</v>
      </c>
      <c r="M30">
        <v>0</v>
      </c>
      <c r="V30" s="43" t="s">
        <v>46</v>
      </c>
      <c r="W30" s="43"/>
      <c r="X30" s="5"/>
      <c r="Y30" s="5"/>
    </row>
    <row r="31" spans="1:32" x14ac:dyDescent="0.25">
      <c r="A31">
        <v>2020</v>
      </c>
      <c r="B31" t="s">
        <v>18</v>
      </c>
      <c r="C31" t="s">
        <v>89</v>
      </c>
      <c r="D31" s="1">
        <v>158907</v>
      </c>
      <c r="E31" s="1">
        <v>94882</v>
      </c>
      <c r="F31" s="1">
        <v>222932</v>
      </c>
      <c r="G31" s="1">
        <v>32666</v>
      </c>
      <c r="H31">
        <v>0</v>
      </c>
      <c r="I31">
        <v>49.7</v>
      </c>
      <c r="J31">
        <v>37.71</v>
      </c>
      <c r="K31">
        <v>61.66</v>
      </c>
      <c r="L31">
        <v>6.23</v>
      </c>
      <c r="M31">
        <v>0</v>
      </c>
      <c r="V31" s="44" t="s">
        <v>47</v>
      </c>
      <c r="W31" s="44"/>
      <c r="X31" s="6">
        <f>MAX(0,(X18-X19)/(X16-(AA16/X16)))</f>
        <v>6.4023278164879347</v>
      </c>
    </row>
    <row r="32" spans="1:32" x14ac:dyDescent="0.25">
      <c r="A32">
        <v>2019</v>
      </c>
      <c r="B32" t="s">
        <v>18</v>
      </c>
      <c r="C32" t="s">
        <v>89</v>
      </c>
      <c r="D32" s="1">
        <v>228841</v>
      </c>
      <c r="E32" s="1">
        <v>147585</v>
      </c>
      <c r="F32" s="1">
        <v>310098</v>
      </c>
      <c r="G32" s="1">
        <v>41458</v>
      </c>
      <c r="H32">
        <v>0</v>
      </c>
      <c r="I32">
        <v>49.8</v>
      </c>
      <c r="J32">
        <v>39.1</v>
      </c>
      <c r="K32">
        <v>60.56</v>
      </c>
      <c r="L32">
        <v>5.56</v>
      </c>
      <c r="M32">
        <v>0</v>
      </c>
      <c r="P32" s="41" t="s">
        <v>0</v>
      </c>
      <c r="Q32" s="41"/>
      <c r="V32" s="40" t="s">
        <v>44</v>
      </c>
      <c r="W32" s="40"/>
      <c r="X32" s="26">
        <f>AD16/AC16</f>
        <v>7.1905963087209308</v>
      </c>
      <c r="Y32" s="6"/>
    </row>
    <row r="33" spans="1:25" x14ac:dyDescent="0.25">
      <c r="A33">
        <v>2018</v>
      </c>
      <c r="B33" t="s">
        <v>18</v>
      </c>
      <c r="C33" t="s">
        <v>89</v>
      </c>
      <c r="D33" s="1">
        <v>232288</v>
      </c>
      <c r="E33" s="1">
        <v>150546</v>
      </c>
      <c r="F33" s="1">
        <v>314030</v>
      </c>
      <c r="G33" s="1">
        <v>41706</v>
      </c>
      <c r="H33">
        <v>0</v>
      </c>
      <c r="I33">
        <v>31.6</v>
      </c>
      <c r="J33">
        <v>24.17</v>
      </c>
      <c r="K33">
        <v>40.159999999999997</v>
      </c>
      <c r="L33">
        <v>4.1100000000000003</v>
      </c>
      <c r="M33">
        <v>0</v>
      </c>
      <c r="P33" s="2" t="s">
        <v>48</v>
      </c>
      <c r="Q33" s="2" t="s">
        <v>3</v>
      </c>
      <c r="V33" s="44" t="s">
        <v>16</v>
      </c>
      <c r="W33" s="44"/>
      <c r="X33" s="6">
        <f>SQRT(1/AC16)</f>
        <v>1.6118474158286582</v>
      </c>
      <c r="Y33" s="6"/>
    </row>
    <row r="34" spans="1:25" x14ac:dyDescent="0.25">
      <c r="A34">
        <v>2017</v>
      </c>
      <c r="B34" t="s">
        <v>18</v>
      </c>
      <c r="C34" t="s">
        <v>89</v>
      </c>
      <c r="D34" s="1">
        <v>88581</v>
      </c>
      <c r="E34" s="1">
        <v>45888</v>
      </c>
      <c r="F34" s="1">
        <v>131274</v>
      </c>
      <c r="G34" s="1">
        <v>21783</v>
      </c>
      <c r="H34">
        <v>0</v>
      </c>
      <c r="I34">
        <v>22.5</v>
      </c>
      <c r="J34">
        <v>14.86</v>
      </c>
      <c r="K34">
        <v>32.53</v>
      </c>
      <c r="L34">
        <v>4.5199999999999996</v>
      </c>
      <c r="M34">
        <v>0</v>
      </c>
      <c r="P34" s="2" t="s">
        <v>2</v>
      </c>
      <c r="Q34" t="s">
        <v>18</v>
      </c>
      <c r="R34" t="s">
        <v>19</v>
      </c>
      <c r="S34" t="s">
        <v>20</v>
      </c>
      <c r="V34" s="40" t="s">
        <v>45</v>
      </c>
      <c r="W34" s="40"/>
      <c r="X34" s="26">
        <f>X32-1.96*X33</f>
        <v>4.0313753736967612</v>
      </c>
      <c r="Y34" s="26">
        <f>X32+1.96*X33</f>
        <v>10.3498172437451</v>
      </c>
    </row>
    <row r="35" spans="1:25" x14ac:dyDescent="0.25">
      <c r="A35">
        <v>2016</v>
      </c>
      <c r="B35" t="s">
        <v>18</v>
      </c>
      <c r="C35" t="s">
        <v>89</v>
      </c>
      <c r="D35" s="1">
        <v>173684</v>
      </c>
      <c r="E35" s="1">
        <v>109297</v>
      </c>
      <c r="F35" s="1">
        <v>238070</v>
      </c>
      <c r="G35" s="1">
        <v>32851</v>
      </c>
      <c r="H35">
        <v>0</v>
      </c>
      <c r="I35">
        <v>58.2</v>
      </c>
      <c r="J35">
        <v>45.76</v>
      </c>
      <c r="K35">
        <v>69.69</v>
      </c>
      <c r="L35">
        <v>6.22</v>
      </c>
      <c r="M35">
        <v>0</v>
      </c>
      <c r="P35">
        <v>2015</v>
      </c>
      <c r="Q35">
        <v>24325</v>
      </c>
      <c r="R35">
        <v>23846</v>
      </c>
      <c r="S35">
        <v>24085.5</v>
      </c>
    </row>
    <row r="36" spans="1:25" x14ac:dyDescent="0.25">
      <c r="A36">
        <v>2015</v>
      </c>
      <c r="B36" t="s">
        <v>18</v>
      </c>
      <c r="C36" t="s">
        <v>89</v>
      </c>
      <c r="D36" s="1">
        <v>80282</v>
      </c>
      <c r="E36" s="1">
        <v>32605</v>
      </c>
      <c r="F36" s="1">
        <v>127959</v>
      </c>
      <c r="G36" s="1">
        <v>24325</v>
      </c>
      <c r="H36">
        <v>0</v>
      </c>
      <c r="I36">
        <v>18.600000000000001</v>
      </c>
      <c r="J36">
        <v>11.05</v>
      </c>
      <c r="K36">
        <v>29.57</v>
      </c>
      <c r="L36">
        <v>4.7</v>
      </c>
      <c r="M36">
        <v>0</v>
      </c>
      <c r="P36">
        <v>2016</v>
      </c>
      <c r="Q36">
        <v>32851</v>
      </c>
      <c r="R36">
        <v>6328</v>
      </c>
      <c r="S36">
        <v>19589.5</v>
      </c>
    </row>
    <row r="37" spans="1:25" x14ac:dyDescent="0.25">
      <c r="A37">
        <v>2014</v>
      </c>
      <c r="B37" t="s">
        <v>18</v>
      </c>
      <c r="C37" t="s">
        <v>89</v>
      </c>
      <c r="D37" s="1">
        <v>84012</v>
      </c>
      <c r="E37" s="1">
        <v>37304</v>
      </c>
      <c r="F37" s="1">
        <v>130720</v>
      </c>
      <c r="G37" s="1">
        <v>23831</v>
      </c>
      <c r="H37">
        <v>0</v>
      </c>
      <c r="I37">
        <v>29.5</v>
      </c>
      <c r="J37">
        <v>18.7</v>
      </c>
      <c r="K37">
        <v>43.33</v>
      </c>
      <c r="L37">
        <v>6.38</v>
      </c>
      <c r="M37">
        <v>0</v>
      </c>
      <c r="P37">
        <v>2017</v>
      </c>
      <c r="Q37">
        <v>21783</v>
      </c>
      <c r="R37">
        <v>10775</v>
      </c>
      <c r="S37">
        <v>16279</v>
      </c>
    </row>
    <row r="38" spans="1:25" x14ac:dyDescent="0.25">
      <c r="A38">
        <v>2013</v>
      </c>
      <c r="B38" t="s">
        <v>18</v>
      </c>
      <c r="C38" t="s">
        <v>89</v>
      </c>
      <c r="D38" s="1">
        <v>114490</v>
      </c>
      <c r="E38" s="1">
        <v>55394</v>
      </c>
      <c r="F38" s="1">
        <v>173586</v>
      </c>
      <c r="G38" s="1">
        <v>30151</v>
      </c>
      <c r="H38">
        <v>0</v>
      </c>
      <c r="I38">
        <v>38.1</v>
      </c>
      <c r="J38">
        <v>26.09</v>
      </c>
      <c r="K38">
        <v>51.86</v>
      </c>
      <c r="L38">
        <v>6.71</v>
      </c>
      <c r="M38">
        <v>0</v>
      </c>
      <c r="P38">
        <v>2018</v>
      </c>
      <c r="Q38">
        <v>41706</v>
      </c>
      <c r="R38">
        <v>15170</v>
      </c>
      <c r="S38">
        <v>28438</v>
      </c>
    </row>
    <row r="39" spans="1:25" x14ac:dyDescent="0.25">
      <c r="A39">
        <v>2012</v>
      </c>
      <c r="B39" t="s">
        <v>18</v>
      </c>
      <c r="C39" t="s">
        <v>89</v>
      </c>
      <c r="D39" s="1">
        <v>77770</v>
      </c>
      <c r="E39" s="1">
        <v>34630</v>
      </c>
      <c r="F39" s="1">
        <v>120911</v>
      </c>
      <c r="G39" s="1">
        <v>22011</v>
      </c>
      <c r="H39">
        <v>0</v>
      </c>
      <c r="I39">
        <v>22.4</v>
      </c>
      <c r="J39">
        <v>13.78</v>
      </c>
      <c r="K39">
        <v>34.32</v>
      </c>
      <c r="L39">
        <v>5.26</v>
      </c>
      <c r="M39">
        <v>0</v>
      </c>
      <c r="P39">
        <v>2019</v>
      </c>
      <c r="Q39">
        <v>41458</v>
      </c>
      <c r="R39">
        <v>12774</v>
      </c>
      <c r="S39">
        <v>27116</v>
      </c>
    </row>
    <row r="40" spans="1:25" x14ac:dyDescent="0.25">
      <c r="A40">
        <v>2011</v>
      </c>
      <c r="B40" t="s">
        <v>18</v>
      </c>
      <c r="C40" t="s">
        <v>89</v>
      </c>
      <c r="D40" s="1">
        <v>102182</v>
      </c>
      <c r="E40" s="1">
        <v>52239</v>
      </c>
      <c r="F40" s="1">
        <v>152125</v>
      </c>
      <c r="G40" s="1">
        <v>25482</v>
      </c>
      <c r="H40">
        <v>0</v>
      </c>
      <c r="I40">
        <v>41.8</v>
      </c>
      <c r="J40">
        <v>29.17</v>
      </c>
      <c r="K40">
        <v>55.7</v>
      </c>
      <c r="L40">
        <v>6.93</v>
      </c>
      <c r="M40">
        <v>0</v>
      </c>
      <c r="P40" t="s">
        <v>20</v>
      </c>
      <c r="Q40">
        <v>32424.6</v>
      </c>
      <c r="R40">
        <v>13778.6</v>
      </c>
      <c r="S40">
        <v>23101.599999999999</v>
      </c>
    </row>
    <row r="41" spans="1:25" x14ac:dyDescent="0.25">
      <c r="A41">
        <v>2010</v>
      </c>
      <c r="B41" t="s">
        <v>18</v>
      </c>
      <c r="C41" t="s">
        <v>89</v>
      </c>
      <c r="D41" s="1">
        <v>46958</v>
      </c>
      <c r="E41" s="1">
        <v>15025</v>
      </c>
      <c r="F41" s="1">
        <v>78892</v>
      </c>
      <c r="G41" s="1">
        <v>16293</v>
      </c>
      <c r="H41">
        <v>0</v>
      </c>
      <c r="I41">
        <v>17.5</v>
      </c>
      <c r="J41">
        <v>9.74</v>
      </c>
      <c r="K41">
        <v>29.39</v>
      </c>
      <c r="L41">
        <v>4.97</v>
      </c>
      <c r="M41">
        <v>0</v>
      </c>
    </row>
    <row r="42" spans="1:25" x14ac:dyDescent="0.25">
      <c r="A42">
        <v>2009</v>
      </c>
      <c r="B42" t="s">
        <v>18</v>
      </c>
      <c r="C42" t="s">
        <v>89</v>
      </c>
      <c r="D42" s="1">
        <v>80344</v>
      </c>
      <c r="E42" s="1">
        <v>30026</v>
      </c>
      <c r="F42" s="1">
        <v>130662</v>
      </c>
      <c r="G42" s="1">
        <v>25673</v>
      </c>
      <c r="H42">
        <v>1</v>
      </c>
      <c r="I42">
        <v>26.3</v>
      </c>
      <c r="J42">
        <v>15.59</v>
      </c>
      <c r="K42">
        <v>40.79</v>
      </c>
      <c r="L42">
        <v>6.51</v>
      </c>
      <c r="M42">
        <v>1</v>
      </c>
    </row>
    <row r="43" spans="1:25" x14ac:dyDescent="0.25">
      <c r="A43">
        <v>2008</v>
      </c>
      <c r="B43" t="s">
        <v>18</v>
      </c>
      <c r="C43" t="s">
        <v>89</v>
      </c>
      <c r="D43" s="1">
        <v>176711</v>
      </c>
      <c r="E43" s="1">
        <v>94841</v>
      </c>
      <c r="F43" s="1">
        <v>258581</v>
      </c>
      <c r="G43" s="1">
        <v>41771</v>
      </c>
      <c r="H43">
        <v>0</v>
      </c>
      <c r="I43">
        <v>50.5</v>
      </c>
      <c r="J43">
        <v>36.14</v>
      </c>
      <c r="K43">
        <v>64.84</v>
      </c>
      <c r="L43">
        <v>7.53</v>
      </c>
      <c r="M43">
        <v>0</v>
      </c>
    </row>
    <row r="44" spans="1:25" x14ac:dyDescent="0.25">
      <c r="A44">
        <v>2007</v>
      </c>
      <c r="B44" t="s">
        <v>18</v>
      </c>
      <c r="C44" t="s">
        <v>89</v>
      </c>
      <c r="D44" s="1">
        <v>80139</v>
      </c>
      <c r="E44" s="1">
        <v>42142</v>
      </c>
      <c r="F44" s="1">
        <v>118136</v>
      </c>
      <c r="G44" s="1">
        <v>19387</v>
      </c>
      <c r="H44">
        <v>0</v>
      </c>
      <c r="I44">
        <v>32.299999999999997</v>
      </c>
      <c r="J44">
        <v>22.92</v>
      </c>
      <c r="K44">
        <v>43.3</v>
      </c>
      <c r="L44">
        <v>5.26</v>
      </c>
      <c r="M44">
        <v>0</v>
      </c>
    </row>
    <row r="45" spans="1:25" x14ac:dyDescent="0.25">
      <c r="A45">
        <v>2006</v>
      </c>
      <c r="B45" t="s">
        <v>18</v>
      </c>
      <c r="C45" t="s">
        <v>89</v>
      </c>
      <c r="D45" s="1">
        <v>185631</v>
      </c>
      <c r="E45" s="1">
        <v>111730</v>
      </c>
      <c r="F45" s="1">
        <v>259532</v>
      </c>
      <c r="G45" s="1">
        <v>37705</v>
      </c>
      <c r="H45">
        <v>0</v>
      </c>
      <c r="I45">
        <v>40</v>
      </c>
      <c r="J45">
        <v>29.74</v>
      </c>
      <c r="K45">
        <v>51.3</v>
      </c>
      <c r="L45">
        <v>5.58</v>
      </c>
      <c r="M45">
        <v>0</v>
      </c>
    </row>
    <row r="46" spans="1:25" x14ac:dyDescent="0.25">
      <c r="A46">
        <v>2005</v>
      </c>
      <c r="B46" t="s">
        <v>18</v>
      </c>
      <c r="C46" t="s">
        <v>89</v>
      </c>
      <c r="D46" s="1">
        <v>70790</v>
      </c>
      <c r="E46" s="1">
        <v>29492</v>
      </c>
      <c r="F46" s="1">
        <v>112089</v>
      </c>
      <c r="G46" s="1">
        <v>21071</v>
      </c>
      <c r="H46">
        <v>0</v>
      </c>
      <c r="I46">
        <v>34.1</v>
      </c>
      <c r="J46">
        <v>21.2</v>
      </c>
      <c r="K46">
        <v>49.82</v>
      </c>
      <c r="L46">
        <v>7.48</v>
      </c>
      <c r="M46">
        <v>0</v>
      </c>
    </row>
    <row r="47" spans="1:25" x14ac:dyDescent="0.25">
      <c r="A47">
        <v>2004</v>
      </c>
      <c r="B47" t="s">
        <v>18</v>
      </c>
      <c r="C47" t="s">
        <v>89</v>
      </c>
      <c r="D47" s="1">
        <v>45193</v>
      </c>
      <c r="E47" s="1">
        <v>15975</v>
      </c>
      <c r="F47" s="1">
        <v>74410</v>
      </c>
      <c r="G47" s="1">
        <v>14907</v>
      </c>
      <c r="H47">
        <v>0</v>
      </c>
      <c r="I47">
        <v>17.7</v>
      </c>
      <c r="J47">
        <v>9.86</v>
      </c>
      <c r="K47">
        <v>29.63</v>
      </c>
      <c r="L47">
        <v>5</v>
      </c>
      <c r="M47">
        <v>0</v>
      </c>
    </row>
    <row r="48" spans="1:25" x14ac:dyDescent="0.25">
      <c r="A48">
        <v>2003</v>
      </c>
      <c r="B48" t="s">
        <v>18</v>
      </c>
      <c r="C48" t="s">
        <v>89</v>
      </c>
      <c r="D48" s="1">
        <v>94749</v>
      </c>
      <c r="E48" s="1">
        <v>46895</v>
      </c>
      <c r="F48" s="1">
        <v>142603</v>
      </c>
      <c r="G48" s="1">
        <v>24416</v>
      </c>
      <c r="H48">
        <v>0</v>
      </c>
      <c r="I48">
        <v>29.1</v>
      </c>
      <c r="J48">
        <v>19.36</v>
      </c>
      <c r="K48">
        <v>41.29</v>
      </c>
      <c r="L48">
        <v>5.66</v>
      </c>
      <c r="M48">
        <v>0</v>
      </c>
    </row>
    <row r="49" spans="1:13" x14ac:dyDescent="0.25">
      <c r="A49">
        <v>2002</v>
      </c>
      <c r="B49" t="s">
        <v>18</v>
      </c>
      <c r="C49" t="s">
        <v>89</v>
      </c>
      <c r="D49" s="1">
        <v>70036</v>
      </c>
      <c r="E49" s="1">
        <v>30522</v>
      </c>
      <c r="F49" s="1">
        <v>109549</v>
      </c>
      <c r="G49" s="1">
        <v>20160</v>
      </c>
      <c r="H49">
        <v>0</v>
      </c>
      <c r="I49">
        <v>20</v>
      </c>
      <c r="J49">
        <v>12.48</v>
      </c>
      <c r="K49">
        <v>30.54</v>
      </c>
      <c r="L49">
        <v>4.5999999999999996</v>
      </c>
      <c r="M49">
        <v>0</v>
      </c>
    </row>
    <row r="50" spans="1:13" x14ac:dyDescent="0.25">
      <c r="A50">
        <v>2001</v>
      </c>
      <c r="B50" t="s">
        <v>18</v>
      </c>
      <c r="C50" t="s">
        <v>89</v>
      </c>
      <c r="D50" s="1">
        <v>179368</v>
      </c>
      <c r="E50" s="1">
        <v>111272</v>
      </c>
      <c r="F50" s="1">
        <v>247464</v>
      </c>
      <c r="G50" s="1">
        <v>34743</v>
      </c>
      <c r="H50">
        <v>0</v>
      </c>
      <c r="I50">
        <v>37.6</v>
      </c>
      <c r="J50">
        <v>28.26</v>
      </c>
      <c r="K50">
        <v>48.04</v>
      </c>
      <c r="L50">
        <v>5.1100000000000003</v>
      </c>
      <c r="M50">
        <v>0</v>
      </c>
    </row>
    <row r="51" spans="1:13" x14ac:dyDescent="0.25">
      <c r="A51">
        <v>2000</v>
      </c>
      <c r="B51" t="s">
        <v>18</v>
      </c>
      <c r="C51" t="s">
        <v>89</v>
      </c>
      <c r="D51" s="1">
        <v>136523</v>
      </c>
      <c r="E51" s="1">
        <v>77145</v>
      </c>
      <c r="F51" s="1">
        <v>195900</v>
      </c>
      <c r="G51" s="1">
        <v>30295</v>
      </c>
      <c r="H51">
        <v>0</v>
      </c>
      <c r="I51">
        <v>37.200000000000003</v>
      </c>
      <c r="J51">
        <v>26.92</v>
      </c>
      <c r="K51">
        <v>48.85</v>
      </c>
      <c r="L51">
        <v>5.68</v>
      </c>
      <c r="M51">
        <v>0</v>
      </c>
    </row>
    <row r="52" spans="1:13" x14ac:dyDescent="0.25">
      <c r="A52">
        <v>1999</v>
      </c>
      <c r="B52" t="s">
        <v>18</v>
      </c>
      <c r="C52" t="s">
        <v>89</v>
      </c>
      <c r="D52" s="1">
        <v>218016</v>
      </c>
      <c r="E52" s="1">
        <v>135035</v>
      </c>
      <c r="F52" s="1">
        <v>300997</v>
      </c>
      <c r="G52" s="1">
        <v>42338</v>
      </c>
      <c r="H52">
        <v>0</v>
      </c>
      <c r="I52">
        <v>36.9</v>
      </c>
      <c r="J52">
        <v>27.72</v>
      </c>
      <c r="K52">
        <v>47.05</v>
      </c>
      <c r="L52">
        <v>4.99</v>
      </c>
      <c r="M52">
        <v>0</v>
      </c>
    </row>
    <row r="53" spans="1:13" x14ac:dyDescent="0.25">
      <c r="A53">
        <v>1998</v>
      </c>
      <c r="B53" t="s">
        <v>18</v>
      </c>
      <c r="C53" t="s">
        <v>89</v>
      </c>
      <c r="D53" s="1">
        <v>147284</v>
      </c>
      <c r="E53" s="1">
        <v>89265</v>
      </c>
      <c r="F53" s="1">
        <v>205303</v>
      </c>
      <c r="G53" s="1">
        <v>29602</v>
      </c>
      <c r="H53">
        <v>0</v>
      </c>
      <c r="I53">
        <v>37.700000000000003</v>
      </c>
      <c r="J53">
        <v>28.26</v>
      </c>
      <c r="K53">
        <v>48.09</v>
      </c>
      <c r="L53">
        <v>5.12</v>
      </c>
      <c r="M53">
        <v>0</v>
      </c>
    </row>
    <row r="54" spans="1:13" x14ac:dyDescent="0.25">
      <c r="A54">
        <v>1997</v>
      </c>
      <c r="B54" t="s">
        <v>18</v>
      </c>
      <c r="C54" t="s">
        <v>89</v>
      </c>
      <c r="D54" s="1">
        <v>235936</v>
      </c>
      <c r="E54" s="1">
        <v>148049</v>
      </c>
      <c r="F54" s="1">
        <v>323822</v>
      </c>
      <c r="G54" s="1">
        <v>44841</v>
      </c>
      <c r="H54">
        <v>0</v>
      </c>
      <c r="I54">
        <v>42.6</v>
      </c>
      <c r="J54">
        <v>32.6</v>
      </c>
      <c r="K54">
        <v>53.3</v>
      </c>
      <c r="L54">
        <v>5.36</v>
      </c>
      <c r="M54">
        <v>0</v>
      </c>
    </row>
    <row r="55" spans="1:13" x14ac:dyDescent="0.25">
      <c r="A55">
        <v>1996</v>
      </c>
      <c r="B55" t="s">
        <v>18</v>
      </c>
      <c r="C55" t="s">
        <v>89</v>
      </c>
      <c r="D55" s="1">
        <v>105985</v>
      </c>
      <c r="E55" s="1">
        <v>59652</v>
      </c>
      <c r="F55" s="1">
        <v>152317</v>
      </c>
      <c r="G55" s="1">
        <v>23639</v>
      </c>
      <c r="H55">
        <v>0</v>
      </c>
      <c r="I55">
        <v>24.2</v>
      </c>
      <c r="J55">
        <v>16.899999999999999</v>
      </c>
      <c r="K55">
        <v>33.479999999999997</v>
      </c>
      <c r="L55">
        <v>4.25</v>
      </c>
      <c r="M55">
        <v>0</v>
      </c>
    </row>
    <row r="56" spans="1:13" x14ac:dyDescent="0.25">
      <c r="A56">
        <v>1995</v>
      </c>
      <c r="B56" t="s">
        <v>18</v>
      </c>
      <c r="C56" t="s">
        <v>89</v>
      </c>
      <c r="D56" s="1">
        <v>189620</v>
      </c>
      <c r="E56" s="1">
        <v>126595</v>
      </c>
      <c r="F56" s="1">
        <v>252646</v>
      </c>
      <c r="G56" s="1">
        <v>32156</v>
      </c>
      <c r="H56">
        <v>0</v>
      </c>
      <c r="I56">
        <v>33.700000000000003</v>
      </c>
      <c r="J56">
        <v>26.11</v>
      </c>
      <c r="K56">
        <v>42.15</v>
      </c>
      <c r="L56">
        <v>4.12</v>
      </c>
      <c r="M56">
        <v>0</v>
      </c>
    </row>
    <row r="57" spans="1:13" x14ac:dyDescent="0.25">
      <c r="A57">
        <v>1994</v>
      </c>
      <c r="B57" t="s">
        <v>18</v>
      </c>
      <c r="C57" t="s">
        <v>89</v>
      </c>
      <c r="D57" s="1">
        <v>329536</v>
      </c>
      <c r="E57" s="1">
        <v>237460</v>
      </c>
      <c r="F57" s="1">
        <v>421612</v>
      </c>
      <c r="G57" s="1">
        <v>46978</v>
      </c>
      <c r="H57">
        <v>0</v>
      </c>
      <c r="I57">
        <v>48.9</v>
      </c>
      <c r="J57">
        <v>40.380000000000003</v>
      </c>
      <c r="K57">
        <v>57.43</v>
      </c>
      <c r="L57">
        <v>4.3899999999999997</v>
      </c>
      <c r="M57">
        <v>0</v>
      </c>
    </row>
    <row r="58" spans="1:13" x14ac:dyDescent="0.25">
      <c r="A58">
        <v>1993</v>
      </c>
      <c r="B58" t="s">
        <v>18</v>
      </c>
      <c r="C58" t="s">
        <v>89</v>
      </c>
      <c r="D58" s="1">
        <v>282587</v>
      </c>
      <c r="E58" s="1">
        <v>183768</v>
      </c>
      <c r="F58" s="1">
        <v>381406</v>
      </c>
      <c r="G58" s="1">
        <v>50419</v>
      </c>
      <c r="H58">
        <v>0</v>
      </c>
      <c r="I58">
        <v>31.5</v>
      </c>
      <c r="J58">
        <v>23.88</v>
      </c>
      <c r="K58">
        <v>40.18</v>
      </c>
      <c r="L58">
        <v>4.1900000000000004</v>
      </c>
      <c r="M58">
        <v>0</v>
      </c>
    </row>
    <row r="59" spans="1:13" x14ac:dyDescent="0.25">
      <c r="A59">
        <v>2020</v>
      </c>
      <c r="B59" t="s">
        <v>19</v>
      </c>
      <c r="C59" t="s">
        <v>89</v>
      </c>
      <c r="D59" s="1">
        <v>35233</v>
      </c>
      <c r="E59" s="1">
        <v>10757</v>
      </c>
      <c r="F59" s="1">
        <v>59709</v>
      </c>
      <c r="G59" s="1">
        <v>12488</v>
      </c>
      <c r="H59">
        <v>0</v>
      </c>
      <c r="I59">
        <v>11</v>
      </c>
      <c r="J59">
        <v>5.83</v>
      </c>
      <c r="K59">
        <v>19.84</v>
      </c>
      <c r="L59">
        <v>3.47</v>
      </c>
      <c r="M59">
        <v>0</v>
      </c>
    </row>
    <row r="60" spans="1:13" x14ac:dyDescent="0.25">
      <c r="A60">
        <v>2019</v>
      </c>
      <c r="B60" t="s">
        <v>19</v>
      </c>
      <c r="C60" t="s">
        <v>89</v>
      </c>
      <c r="D60" s="1">
        <v>34567</v>
      </c>
      <c r="E60" s="1">
        <v>9530</v>
      </c>
      <c r="F60" s="1">
        <v>59604</v>
      </c>
      <c r="G60" s="1">
        <v>12774</v>
      </c>
      <c r="H60">
        <v>0</v>
      </c>
      <c r="I60">
        <v>7.5</v>
      </c>
      <c r="J60">
        <v>3.8</v>
      </c>
      <c r="K60">
        <v>14.36</v>
      </c>
      <c r="L60">
        <v>2.57</v>
      </c>
      <c r="M60">
        <v>0</v>
      </c>
    </row>
    <row r="61" spans="1:13" x14ac:dyDescent="0.25">
      <c r="A61">
        <v>2018</v>
      </c>
      <c r="B61" t="s">
        <v>19</v>
      </c>
      <c r="C61" t="s">
        <v>89</v>
      </c>
      <c r="D61" s="1">
        <v>48643</v>
      </c>
      <c r="E61" s="1">
        <v>18911</v>
      </c>
      <c r="F61" s="1">
        <v>78375</v>
      </c>
      <c r="G61" s="1">
        <v>15170</v>
      </c>
      <c r="H61">
        <v>0</v>
      </c>
      <c r="I61">
        <v>6.6</v>
      </c>
      <c r="J61">
        <v>3.74</v>
      </c>
      <c r="K61">
        <v>11.45</v>
      </c>
      <c r="L61">
        <v>1.89</v>
      </c>
      <c r="M61">
        <v>0</v>
      </c>
    </row>
    <row r="62" spans="1:13" x14ac:dyDescent="0.25">
      <c r="A62">
        <v>2017</v>
      </c>
      <c r="B62" t="s">
        <v>19</v>
      </c>
      <c r="C62" t="s">
        <v>89</v>
      </c>
      <c r="D62" s="1">
        <v>27059</v>
      </c>
      <c r="E62" s="1">
        <v>5941</v>
      </c>
      <c r="F62" s="1">
        <v>48177</v>
      </c>
      <c r="G62" s="1">
        <v>10775</v>
      </c>
      <c r="H62">
        <v>0</v>
      </c>
      <c r="I62">
        <v>6.9</v>
      </c>
      <c r="J62">
        <v>3.26</v>
      </c>
      <c r="K62">
        <v>13.89</v>
      </c>
      <c r="L62">
        <v>2.56</v>
      </c>
      <c r="M62">
        <v>0</v>
      </c>
    </row>
    <row r="63" spans="1:13" x14ac:dyDescent="0.25">
      <c r="A63">
        <v>2016</v>
      </c>
      <c r="B63" t="s">
        <v>19</v>
      </c>
      <c r="C63" t="s">
        <v>89</v>
      </c>
      <c r="D63" s="1">
        <v>11091</v>
      </c>
      <c r="E63">
        <v>0</v>
      </c>
      <c r="F63" s="1">
        <v>23494</v>
      </c>
      <c r="G63" s="1">
        <v>6328</v>
      </c>
      <c r="H63">
        <v>1</v>
      </c>
      <c r="I63">
        <v>3.7</v>
      </c>
      <c r="J63">
        <v>1.25</v>
      </c>
      <c r="K63">
        <v>10.55</v>
      </c>
      <c r="L63">
        <v>2.04</v>
      </c>
      <c r="M63">
        <v>1</v>
      </c>
    </row>
    <row r="64" spans="1:13" x14ac:dyDescent="0.25">
      <c r="A64">
        <v>2015</v>
      </c>
      <c r="B64" t="s">
        <v>19</v>
      </c>
      <c r="C64" t="s">
        <v>89</v>
      </c>
      <c r="D64" s="1">
        <v>77753</v>
      </c>
      <c r="E64" s="1">
        <v>31016</v>
      </c>
      <c r="F64" s="1">
        <v>124490</v>
      </c>
      <c r="G64" s="1">
        <v>23846</v>
      </c>
      <c r="H64">
        <v>0</v>
      </c>
      <c r="I64">
        <v>18</v>
      </c>
      <c r="J64">
        <v>10.61</v>
      </c>
      <c r="K64">
        <v>28.88</v>
      </c>
      <c r="L64">
        <v>4.63</v>
      </c>
      <c r="M64">
        <v>0</v>
      </c>
    </row>
    <row r="65" spans="1:13" x14ac:dyDescent="0.25">
      <c r="A65">
        <v>2014</v>
      </c>
      <c r="B65" t="s">
        <v>19</v>
      </c>
      <c r="C65" t="s">
        <v>89</v>
      </c>
      <c r="D65" s="1">
        <v>45807</v>
      </c>
      <c r="E65" s="1">
        <v>13723</v>
      </c>
      <c r="F65" s="1">
        <v>77892</v>
      </c>
      <c r="G65" s="1">
        <v>16370</v>
      </c>
      <c r="H65">
        <v>1</v>
      </c>
      <c r="I65">
        <v>16.100000000000001</v>
      </c>
      <c r="J65">
        <v>8.58</v>
      </c>
      <c r="K65">
        <v>28.21</v>
      </c>
      <c r="L65">
        <v>4.9400000000000004</v>
      </c>
      <c r="M65">
        <v>1</v>
      </c>
    </row>
    <row r="66" spans="1:13" x14ac:dyDescent="0.25">
      <c r="A66">
        <v>2013</v>
      </c>
      <c r="B66" t="s">
        <v>19</v>
      </c>
      <c r="C66" t="s">
        <v>89</v>
      </c>
      <c r="D66" s="1">
        <v>38420</v>
      </c>
      <c r="E66" s="1">
        <v>10046</v>
      </c>
      <c r="F66" s="1">
        <v>66793</v>
      </c>
      <c r="G66" s="1">
        <v>14477</v>
      </c>
      <c r="H66">
        <v>1</v>
      </c>
      <c r="I66">
        <v>12.8</v>
      </c>
      <c r="J66">
        <v>6.65</v>
      </c>
      <c r="K66">
        <v>23.23</v>
      </c>
      <c r="L66">
        <v>4.12</v>
      </c>
      <c r="M66">
        <v>1</v>
      </c>
    </row>
    <row r="67" spans="1:13" x14ac:dyDescent="0.25">
      <c r="A67">
        <v>2012</v>
      </c>
      <c r="B67" t="s">
        <v>19</v>
      </c>
      <c r="C67" t="s">
        <v>89</v>
      </c>
      <c r="D67" s="1">
        <v>67247</v>
      </c>
      <c r="E67" s="1">
        <v>27653</v>
      </c>
      <c r="F67" s="1">
        <v>106841</v>
      </c>
      <c r="G67" s="1">
        <v>20201</v>
      </c>
      <c r="H67">
        <v>0</v>
      </c>
      <c r="I67">
        <v>19.399999999999999</v>
      </c>
      <c r="J67">
        <v>11.45</v>
      </c>
      <c r="K67">
        <v>30.9</v>
      </c>
      <c r="L67">
        <v>4.95</v>
      </c>
      <c r="M67">
        <v>0</v>
      </c>
    </row>
    <row r="68" spans="1:13" x14ac:dyDescent="0.25">
      <c r="A68">
        <v>2011</v>
      </c>
      <c r="B68" t="s">
        <v>19</v>
      </c>
      <c r="C68" t="s">
        <v>89</v>
      </c>
      <c r="D68" s="1">
        <v>23406</v>
      </c>
      <c r="E68" s="1">
        <v>3821</v>
      </c>
      <c r="F68" s="1">
        <v>42991</v>
      </c>
      <c r="G68" s="1">
        <v>9992</v>
      </c>
      <c r="H68">
        <v>1</v>
      </c>
      <c r="I68">
        <v>9.6</v>
      </c>
      <c r="J68">
        <v>4.41</v>
      </c>
      <c r="K68">
        <v>19.600000000000001</v>
      </c>
      <c r="L68">
        <v>3.68</v>
      </c>
      <c r="M68">
        <v>1</v>
      </c>
    </row>
    <row r="69" spans="1:13" x14ac:dyDescent="0.25">
      <c r="A69">
        <v>2010</v>
      </c>
      <c r="B69" t="s">
        <v>19</v>
      </c>
      <c r="C69" t="s">
        <v>89</v>
      </c>
      <c r="D69" s="1">
        <v>103222</v>
      </c>
      <c r="E69" s="1">
        <v>49058</v>
      </c>
      <c r="F69" s="1">
        <v>157387</v>
      </c>
      <c r="G69" s="1">
        <v>27636</v>
      </c>
      <c r="H69">
        <v>1</v>
      </c>
      <c r="I69">
        <v>38.4</v>
      </c>
      <c r="J69">
        <v>26.08</v>
      </c>
      <c r="K69">
        <v>52.48</v>
      </c>
      <c r="L69">
        <v>6.89</v>
      </c>
      <c r="M69">
        <v>1</v>
      </c>
    </row>
    <row r="70" spans="1:13" x14ac:dyDescent="0.25">
      <c r="A70">
        <v>2009</v>
      </c>
      <c r="B70" t="s">
        <v>19</v>
      </c>
      <c r="C70" t="s">
        <v>89</v>
      </c>
      <c r="D70" s="1">
        <v>26272</v>
      </c>
      <c r="E70" s="1">
        <v>1211</v>
      </c>
      <c r="F70" s="1">
        <v>51334</v>
      </c>
      <c r="G70" s="1">
        <v>12787</v>
      </c>
      <c r="H70">
        <v>1</v>
      </c>
      <c r="I70">
        <v>8.6</v>
      </c>
      <c r="J70">
        <v>3.51</v>
      </c>
      <c r="K70">
        <v>19.55</v>
      </c>
      <c r="L70">
        <v>3.81</v>
      </c>
      <c r="M70">
        <v>1</v>
      </c>
    </row>
    <row r="71" spans="1:13" x14ac:dyDescent="0.25">
      <c r="A71">
        <v>2008</v>
      </c>
      <c r="B71" t="s">
        <v>19</v>
      </c>
      <c r="C71" t="s">
        <v>89</v>
      </c>
      <c r="D71" s="1">
        <v>35651</v>
      </c>
      <c r="E71" s="1">
        <v>4170</v>
      </c>
      <c r="F71" s="1">
        <v>67132</v>
      </c>
      <c r="G71" s="1">
        <v>16062</v>
      </c>
      <c r="H71">
        <v>0</v>
      </c>
      <c r="I71">
        <v>10.199999999999999</v>
      </c>
      <c r="J71">
        <v>4.42</v>
      </c>
      <c r="K71">
        <v>21.79</v>
      </c>
      <c r="L71">
        <v>4.2</v>
      </c>
      <c r="M71">
        <v>0</v>
      </c>
    </row>
    <row r="72" spans="1:13" x14ac:dyDescent="0.25">
      <c r="A72">
        <v>2007</v>
      </c>
      <c r="B72" t="s">
        <v>19</v>
      </c>
      <c r="C72" t="s">
        <v>89</v>
      </c>
      <c r="D72" s="1">
        <v>49500</v>
      </c>
      <c r="E72" s="1">
        <v>22772</v>
      </c>
      <c r="F72" s="1">
        <v>76228</v>
      </c>
      <c r="G72" s="1">
        <v>13637</v>
      </c>
      <c r="H72">
        <v>0</v>
      </c>
      <c r="I72">
        <v>19.899999999999999</v>
      </c>
      <c r="J72">
        <v>12.97</v>
      </c>
      <c r="K72">
        <v>29.38</v>
      </c>
      <c r="L72">
        <v>4.18</v>
      </c>
      <c r="M72">
        <v>0</v>
      </c>
    </row>
    <row r="73" spans="1:13" x14ac:dyDescent="0.25">
      <c r="A73">
        <v>2006</v>
      </c>
      <c r="B73" t="s">
        <v>19</v>
      </c>
      <c r="C73" t="s">
        <v>89</v>
      </c>
      <c r="D73" s="1">
        <v>63782</v>
      </c>
      <c r="E73" s="1">
        <v>25911</v>
      </c>
      <c r="F73" s="1">
        <v>101654</v>
      </c>
      <c r="G73" s="1">
        <v>19323</v>
      </c>
      <c r="H73">
        <v>0</v>
      </c>
      <c r="I73">
        <v>13.8</v>
      </c>
      <c r="J73">
        <v>8.0399999999999991</v>
      </c>
      <c r="K73">
        <v>22.54</v>
      </c>
      <c r="L73">
        <v>3.64</v>
      </c>
      <c r="M73">
        <v>0</v>
      </c>
    </row>
    <row r="74" spans="1:13" x14ac:dyDescent="0.25">
      <c r="A74">
        <v>2005</v>
      </c>
      <c r="B74" t="s">
        <v>19</v>
      </c>
      <c r="C74" t="s">
        <v>89</v>
      </c>
      <c r="D74" s="1">
        <v>63725</v>
      </c>
      <c r="E74" s="1">
        <v>25025</v>
      </c>
      <c r="F74" s="1">
        <v>102424</v>
      </c>
      <c r="G74" s="1">
        <v>19745</v>
      </c>
      <c r="H74">
        <v>0</v>
      </c>
      <c r="I74">
        <v>30.7</v>
      </c>
      <c r="J74">
        <v>18.510000000000002</v>
      </c>
      <c r="K74">
        <v>46.29</v>
      </c>
      <c r="L74">
        <v>7.24</v>
      </c>
      <c r="M74">
        <v>0</v>
      </c>
    </row>
    <row r="75" spans="1:13" x14ac:dyDescent="0.25">
      <c r="A75">
        <v>2004</v>
      </c>
      <c r="B75" t="s">
        <v>19</v>
      </c>
      <c r="C75" t="s">
        <v>89</v>
      </c>
      <c r="D75" s="1">
        <v>64540</v>
      </c>
      <c r="E75" s="1">
        <v>28412</v>
      </c>
      <c r="F75" s="1">
        <v>100669</v>
      </c>
      <c r="G75" s="1">
        <v>18433</v>
      </c>
      <c r="H75">
        <v>0</v>
      </c>
      <c r="I75">
        <v>25.2</v>
      </c>
      <c r="J75">
        <v>15.59</v>
      </c>
      <c r="K75">
        <v>38.15</v>
      </c>
      <c r="L75">
        <v>5.8</v>
      </c>
      <c r="M75">
        <v>0</v>
      </c>
    </row>
    <row r="76" spans="1:13" x14ac:dyDescent="0.25">
      <c r="A76">
        <v>2003</v>
      </c>
      <c r="B76" t="s">
        <v>19</v>
      </c>
      <c r="C76" t="s">
        <v>89</v>
      </c>
      <c r="D76" s="1">
        <v>102543</v>
      </c>
      <c r="E76" s="1">
        <v>52187</v>
      </c>
      <c r="F76" s="1">
        <v>152900</v>
      </c>
      <c r="G76" s="1">
        <v>25693</v>
      </c>
      <c r="H76">
        <v>0</v>
      </c>
      <c r="I76">
        <v>31.5</v>
      </c>
      <c r="J76">
        <v>21.34</v>
      </c>
      <c r="K76">
        <v>43.85</v>
      </c>
      <c r="L76">
        <v>5.82</v>
      </c>
      <c r="M76">
        <v>0</v>
      </c>
    </row>
    <row r="77" spans="1:13" x14ac:dyDescent="0.25">
      <c r="A77">
        <v>2002</v>
      </c>
      <c r="B77" t="s">
        <v>19</v>
      </c>
      <c r="C77" t="s">
        <v>89</v>
      </c>
      <c r="D77" s="1">
        <v>64112</v>
      </c>
      <c r="E77" s="1">
        <v>26861</v>
      </c>
      <c r="F77" s="1">
        <v>101363</v>
      </c>
      <c r="G77" s="1">
        <v>19006</v>
      </c>
      <c r="H77">
        <v>0</v>
      </c>
      <c r="I77">
        <v>18.3</v>
      </c>
      <c r="J77">
        <v>11.19</v>
      </c>
      <c r="K77">
        <v>28.55</v>
      </c>
      <c r="L77">
        <v>4.41</v>
      </c>
      <c r="M77">
        <v>0</v>
      </c>
    </row>
    <row r="78" spans="1:13" x14ac:dyDescent="0.25">
      <c r="A78">
        <v>2001</v>
      </c>
      <c r="B78" t="s">
        <v>19</v>
      </c>
      <c r="C78" t="s">
        <v>89</v>
      </c>
      <c r="D78" s="1">
        <v>142651</v>
      </c>
      <c r="E78" s="1">
        <v>83830</v>
      </c>
      <c r="F78" s="1">
        <v>201471</v>
      </c>
      <c r="G78" s="1">
        <v>30011</v>
      </c>
      <c r="H78">
        <v>0</v>
      </c>
      <c r="I78">
        <v>29.9</v>
      </c>
      <c r="J78">
        <v>21.51</v>
      </c>
      <c r="K78">
        <v>39.97</v>
      </c>
      <c r="L78">
        <v>4.75</v>
      </c>
      <c r="M78">
        <v>0</v>
      </c>
    </row>
    <row r="79" spans="1:13" x14ac:dyDescent="0.25">
      <c r="A79">
        <v>2000</v>
      </c>
      <c r="B79" t="s">
        <v>19</v>
      </c>
      <c r="C79" t="s">
        <v>89</v>
      </c>
      <c r="D79" s="1">
        <v>73239</v>
      </c>
      <c r="E79" s="1">
        <v>33829</v>
      </c>
      <c r="F79" s="1">
        <v>112649</v>
      </c>
      <c r="G79" s="1">
        <v>20107</v>
      </c>
      <c r="H79">
        <v>0</v>
      </c>
      <c r="I79">
        <v>20</v>
      </c>
      <c r="J79">
        <v>12.65</v>
      </c>
      <c r="K79">
        <v>30.07</v>
      </c>
      <c r="L79">
        <v>4.4400000000000004</v>
      </c>
      <c r="M79">
        <v>0</v>
      </c>
    </row>
    <row r="80" spans="1:13" x14ac:dyDescent="0.25">
      <c r="A80">
        <v>1999</v>
      </c>
      <c r="B80" t="s">
        <v>19</v>
      </c>
      <c r="C80" t="s">
        <v>89</v>
      </c>
      <c r="D80" s="1">
        <v>77682</v>
      </c>
      <c r="E80" s="1">
        <v>34968</v>
      </c>
      <c r="F80" s="1">
        <v>120395</v>
      </c>
      <c r="G80" s="1">
        <v>21793</v>
      </c>
      <c r="H80">
        <v>0</v>
      </c>
      <c r="I80">
        <v>13.1</v>
      </c>
      <c r="J80">
        <v>8.0299999999999994</v>
      </c>
      <c r="K80">
        <v>20.76</v>
      </c>
      <c r="L80">
        <v>3.2</v>
      </c>
      <c r="M80">
        <v>0</v>
      </c>
    </row>
    <row r="81" spans="1:13" x14ac:dyDescent="0.25">
      <c r="A81">
        <v>1998</v>
      </c>
      <c r="B81" t="s">
        <v>19</v>
      </c>
      <c r="C81" t="s">
        <v>89</v>
      </c>
      <c r="D81" s="1">
        <v>50133</v>
      </c>
      <c r="E81" s="1">
        <v>21812</v>
      </c>
      <c r="F81" s="1">
        <v>78453</v>
      </c>
      <c r="G81" s="1">
        <v>14450</v>
      </c>
      <c r="H81">
        <v>0</v>
      </c>
      <c r="I81">
        <v>12.8</v>
      </c>
      <c r="J81">
        <v>7.78</v>
      </c>
      <c r="K81">
        <v>20.41</v>
      </c>
      <c r="L81">
        <v>3.17</v>
      </c>
      <c r="M81">
        <v>0</v>
      </c>
    </row>
    <row r="82" spans="1:13" x14ac:dyDescent="0.25">
      <c r="A82">
        <v>1997</v>
      </c>
      <c r="B82" t="s">
        <v>19</v>
      </c>
      <c r="C82" t="s">
        <v>89</v>
      </c>
      <c r="D82" s="1">
        <v>54342</v>
      </c>
      <c r="E82" s="1">
        <v>19715</v>
      </c>
      <c r="F82" s="1">
        <v>88969</v>
      </c>
      <c r="G82" s="1">
        <v>17667</v>
      </c>
      <c r="H82">
        <v>0</v>
      </c>
      <c r="I82">
        <v>9.8000000000000007</v>
      </c>
      <c r="J82">
        <v>5.45</v>
      </c>
      <c r="K82">
        <v>17.04</v>
      </c>
      <c r="L82">
        <v>2.87</v>
      </c>
      <c r="M82">
        <v>0</v>
      </c>
    </row>
    <row r="83" spans="1:13" x14ac:dyDescent="0.25">
      <c r="A83">
        <v>1996</v>
      </c>
      <c r="B83" t="s">
        <v>19</v>
      </c>
      <c r="C83" t="s">
        <v>89</v>
      </c>
      <c r="D83" s="1">
        <v>76284</v>
      </c>
      <c r="E83" s="1">
        <v>38749</v>
      </c>
      <c r="F83" s="1">
        <v>113818</v>
      </c>
      <c r="G83" s="1">
        <v>19151</v>
      </c>
      <c r="H83">
        <v>0</v>
      </c>
      <c r="I83">
        <v>17.399999999999999</v>
      </c>
      <c r="J83">
        <v>11.39</v>
      </c>
      <c r="K83">
        <v>25.8</v>
      </c>
      <c r="L83">
        <v>3.66</v>
      </c>
      <c r="M83">
        <v>0</v>
      </c>
    </row>
    <row r="84" spans="1:13" x14ac:dyDescent="0.25">
      <c r="A84">
        <v>1995</v>
      </c>
      <c r="B84" t="s">
        <v>19</v>
      </c>
      <c r="C84" t="s">
        <v>89</v>
      </c>
      <c r="D84" s="1">
        <v>94592</v>
      </c>
      <c r="E84" s="1">
        <v>54215</v>
      </c>
      <c r="F84" s="1">
        <v>134969</v>
      </c>
      <c r="G84" s="1">
        <v>20601</v>
      </c>
      <c r="H84">
        <v>0</v>
      </c>
      <c r="I84">
        <v>16.8</v>
      </c>
      <c r="J84">
        <v>11.58</v>
      </c>
      <c r="K84">
        <v>23.72</v>
      </c>
      <c r="L84">
        <v>3.08</v>
      </c>
      <c r="M84">
        <v>0</v>
      </c>
    </row>
    <row r="85" spans="1:13" x14ac:dyDescent="0.25">
      <c r="A85">
        <v>1994</v>
      </c>
      <c r="B85" t="s">
        <v>19</v>
      </c>
      <c r="C85" t="s">
        <v>89</v>
      </c>
      <c r="D85" s="1">
        <v>61544</v>
      </c>
      <c r="E85" s="1">
        <v>28754</v>
      </c>
      <c r="F85" s="1">
        <v>94335</v>
      </c>
      <c r="G85" s="1">
        <v>16730</v>
      </c>
      <c r="H85">
        <v>0</v>
      </c>
      <c r="I85">
        <v>9.1</v>
      </c>
      <c r="J85">
        <v>5.55</v>
      </c>
      <c r="K85">
        <v>14.65</v>
      </c>
      <c r="L85">
        <v>2.27</v>
      </c>
      <c r="M85">
        <v>0</v>
      </c>
    </row>
    <row r="86" spans="1:13" x14ac:dyDescent="0.25">
      <c r="A86">
        <v>1993</v>
      </c>
      <c r="B86" t="s">
        <v>19</v>
      </c>
      <c r="C86" t="s">
        <v>89</v>
      </c>
      <c r="D86" s="1">
        <v>177794</v>
      </c>
      <c r="E86" s="1">
        <v>103965</v>
      </c>
      <c r="F86" s="1">
        <v>251624</v>
      </c>
      <c r="G86" s="1">
        <v>37669</v>
      </c>
      <c r="H86">
        <v>0</v>
      </c>
      <c r="I86">
        <v>19.8</v>
      </c>
      <c r="J86">
        <v>13.85</v>
      </c>
      <c r="K86">
        <v>27.48</v>
      </c>
      <c r="L86">
        <v>3.47</v>
      </c>
      <c r="M86">
        <v>0</v>
      </c>
    </row>
  </sheetData>
  <mergeCells count="18">
    <mergeCell ref="V20:W20"/>
    <mergeCell ref="P1:Q1"/>
    <mergeCell ref="V1:X1"/>
    <mergeCell ref="P11:Q11"/>
    <mergeCell ref="V18:W18"/>
    <mergeCell ref="V19:W19"/>
    <mergeCell ref="V34:W34"/>
    <mergeCell ref="P21:Q21"/>
    <mergeCell ref="V22:AF23"/>
    <mergeCell ref="V25:W25"/>
    <mergeCell ref="V26:W26"/>
    <mergeCell ref="V27:W27"/>
    <mergeCell ref="V28:W28"/>
    <mergeCell ref="V30:W30"/>
    <mergeCell ref="V31:W31"/>
    <mergeCell ref="P32:Q32"/>
    <mergeCell ref="V32:W32"/>
    <mergeCell ref="V33:W33"/>
  </mergeCell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AF39-C03E-44F4-BCCF-86188F3C3EAC}">
  <dimension ref="A1:AA170"/>
  <sheetViews>
    <sheetView topLeftCell="P18" workbookViewId="0">
      <selection activeCell="U29" sqref="U29"/>
    </sheetView>
  </sheetViews>
  <sheetFormatPr defaultRowHeight="15" x14ac:dyDescent="0.25"/>
  <cols>
    <col min="2" max="2" width="16.85546875" customWidth="1"/>
    <col min="3" max="3" width="17" customWidth="1"/>
    <col min="4" max="4" width="15" customWidth="1"/>
    <col min="5" max="5" width="16.28515625" customWidth="1"/>
    <col min="8" max="8" width="24.140625" customWidth="1"/>
    <col min="10" max="10" width="24.7109375" customWidth="1"/>
    <col min="16" max="16" width="18.85546875" customWidth="1"/>
    <col min="17" max="17" width="15" bestFit="1" customWidth="1"/>
    <col min="18" max="23" width="32" bestFit="1" customWidth="1"/>
    <col min="24" max="24" width="11.28515625" bestFit="1" customWidth="1"/>
    <col min="25" max="25" width="18" bestFit="1" customWidth="1"/>
    <col min="26" max="26" width="16.28515625" customWidth="1"/>
    <col min="27" max="27" width="18" bestFit="1" customWidth="1"/>
    <col min="28" max="28" width="32.42578125" bestFit="1" customWidth="1"/>
    <col min="29" max="29" width="18" bestFit="1" customWidth="1"/>
    <col min="30" max="30" width="20.42578125" bestFit="1" customWidth="1"/>
    <col min="31" max="31" width="23.140625" bestFit="1" customWidth="1"/>
  </cols>
  <sheetData>
    <row r="1" spans="1:27" ht="15.75" thickBot="1" x14ac:dyDescent="0.3">
      <c r="A1" t="s">
        <v>91</v>
      </c>
      <c r="P1" s="9"/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49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50</v>
      </c>
      <c r="C3" t="s">
        <v>18</v>
      </c>
      <c r="D3" t="s">
        <v>89</v>
      </c>
      <c r="E3" s="1">
        <v>69572</v>
      </c>
      <c r="F3" s="1">
        <v>32083</v>
      </c>
      <c r="G3" s="1">
        <v>107061</v>
      </c>
      <c r="H3" s="1">
        <v>19127</v>
      </c>
      <c r="I3">
        <v>0</v>
      </c>
      <c r="J3">
        <v>21.7</v>
      </c>
      <c r="K3">
        <v>13.76</v>
      </c>
      <c r="L3">
        <v>32.61</v>
      </c>
      <c r="M3">
        <v>4.82</v>
      </c>
      <c r="N3">
        <v>0</v>
      </c>
      <c r="Q3" s="14">
        <v>2015</v>
      </c>
      <c r="R3" s="3">
        <v>0.20892863815846838</v>
      </c>
      <c r="S3" s="3">
        <v>0.1342363126097624</v>
      </c>
    </row>
    <row r="4" spans="1:27" x14ac:dyDescent="0.25">
      <c r="A4">
        <v>2019</v>
      </c>
      <c r="B4" t="s">
        <v>50</v>
      </c>
      <c r="C4" t="s">
        <v>18</v>
      </c>
      <c r="D4" t="s">
        <v>89</v>
      </c>
      <c r="E4" s="1">
        <v>107980</v>
      </c>
      <c r="F4" s="1">
        <v>57699</v>
      </c>
      <c r="G4" s="1">
        <v>158262</v>
      </c>
      <c r="H4" s="1">
        <v>25654</v>
      </c>
      <c r="I4">
        <v>0</v>
      </c>
      <c r="J4">
        <v>23.5</v>
      </c>
      <c r="K4">
        <v>15.89</v>
      </c>
      <c r="L4">
        <v>33.340000000000003</v>
      </c>
      <c r="M4">
        <v>4.47</v>
      </c>
      <c r="N4">
        <v>0</v>
      </c>
      <c r="Q4" s="14">
        <v>2016</v>
      </c>
      <c r="R4" s="3">
        <v>6.2401040976952267E-2</v>
      </c>
      <c r="S4" s="3">
        <v>3.7854846294251919E-2</v>
      </c>
    </row>
    <row r="5" spans="1:27" x14ac:dyDescent="0.25">
      <c r="A5">
        <v>2018</v>
      </c>
      <c r="B5" t="s">
        <v>50</v>
      </c>
      <c r="C5" t="s">
        <v>18</v>
      </c>
      <c r="D5" t="s">
        <v>89</v>
      </c>
      <c r="E5" s="1">
        <v>123276</v>
      </c>
      <c r="F5" s="1">
        <v>69444</v>
      </c>
      <c r="G5" s="1">
        <v>177107</v>
      </c>
      <c r="H5" s="1">
        <v>27466</v>
      </c>
      <c r="I5">
        <v>0</v>
      </c>
      <c r="J5">
        <v>16.8</v>
      </c>
      <c r="K5">
        <v>11.53</v>
      </c>
      <c r="L5">
        <v>23.77</v>
      </c>
      <c r="M5">
        <v>3.11</v>
      </c>
      <c r="N5">
        <v>0</v>
      </c>
      <c r="Q5" s="14">
        <v>2017</v>
      </c>
      <c r="R5" s="3">
        <v>2.9148462988677029E-2</v>
      </c>
      <c r="S5" s="3">
        <v>3.4043437869012504E-2</v>
      </c>
    </row>
    <row r="6" spans="1:27" x14ac:dyDescent="0.25">
      <c r="A6">
        <v>2017</v>
      </c>
      <c r="B6" t="s">
        <v>50</v>
      </c>
      <c r="C6" t="s">
        <v>18</v>
      </c>
      <c r="D6" t="s">
        <v>89</v>
      </c>
      <c r="E6" s="1">
        <v>42517</v>
      </c>
      <c r="F6" s="1">
        <v>15029</v>
      </c>
      <c r="G6" s="1">
        <v>70005</v>
      </c>
      <c r="H6" s="1">
        <v>14025</v>
      </c>
      <c r="I6">
        <v>0</v>
      </c>
      <c r="J6">
        <v>10.8</v>
      </c>
      <c r="K6">
        <v>5.92</v>
      </c>
      <c r="L6">
        <v>18.88</v>
      </c>
      <c r="M6">
        <v>3.21</v>
      </c>
      <c r="N6">
        <v>0</v>
      </c>
      <c r="Q6" s="14">
        <v>2018</v>
      </c>
      <c r="R6" s="3">
        <v>0.11181330153386514</v>
      </c>
      <c r="S6" s="3">
        <v>4.8709444068743342E-2</v>
      </c>
    </row>
    <row r="7" spans="1:27" ht="15.75" thickBot="1" x14ac:dyDescent="0.3">
      <c r="A7">
        <v>2016</v>
      </c>
      <c r="B7" t="s">
        <v>50</v>
      </c>
      <c r="C7" t="s">
        <v>18</v>
      </c>
      <c r="D7" t="s">
        <v>89</v>
      </c>
      <c r="E7" s="1">
        <v>85202</v>
      </c>
      <c r="F7" s="1">
        <v>44017</v>
      </c>
      <c r="G7" s="1">
        <v>126387</v>
      </c>
      <c r="H7" s="1">
        <v>21013</v>
      </c>
      <c r="I7">
        <v>0</v>
      </c>
      <c r="J7">
        <v>28.6</v>
      </c>
      <c r="K7">
        <v>19.14</v>
      </c>
      <c r="L7">
        <v>40.29</v>
      </c>
      <c r="M7">
        <v>5.45</v>
      </c>
      <c r="N7">
        <v>0</v>
      </c>
      <c r="Q7" s="16">
        <v>2019</v>
      </c>
      <c r="R7" s="28">
        <v>0.11962838989346361</v>
      </c>
      <c r="S7" s="3">
        <v>5.3230352073223748E-2</v>
      </c>
    </row>
    <row r="8" spans="1:27" x14ac:dyDescent="0.25">
      <c r="A8">
        <v>2015</v>
      </c>
      <c r="B8" t="s">
        <v>50</v>
      </c>
      <c r="C8" t="s">
        <v>18</v>
      </c>
      <c r="D8" t="s">
        <v>89</v>
      </c>
      <c r="E8" s="1">
        <v>30343</v>
      </c>
      <c r="F8" s="1">
        <v>3974</v>
      </c>
      <c r="G8" s="1">
        <v>56713</v>
      </c>
      <c r="H8" s="1">
        <v>13454</v>
      </c>
      <c r="I8">
        <v>0</v>
      </c>
      <c r="J8">
        <v>7</v>
      </c>
      <c r="K8">
        <v>3.08</v>
      </c>
      <c r="L8">
        <v>15.23</v>
      </c>
      <c r="M8">
        <v>2.89</v>
      </c>
      <c r="N8">
        <v>0</v>
      </c>
    </row>
    <row r="9" spans="1:27" x14ac:dyDescent="0.25">
      <c r="A9">
        <v>2014</v>
      </c>
      <c r="B9" t="s">
        <v>50</v>
      </c>
      <c r="C9" t="s">
        <v>18</v>
      </c>
      <c r="D9" t="s">
        <v>89</v>
      </c>
      <c r="E9" s="1">
        <v>43034</v>
      </c>
      <c r="F9" s="1">
        <v>12147</v>
      </c>
      <c r="G9" s="1">
        <v>73920</v>
      </c>
      <c r="H9" s="1">
        <v>15759</v>
      </c>
      <c r="I9">
        <v>1</v>
      </c>
      <c r="J9">
        <v>15.1</v>
      </c>
      <c r="K9">
        <v>7.9</v>
      </c>
      <c r="L9">
        <v>27.04</v>
      </c>
      <c r="M9">
        <v>4.79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50</v>
      </c>
      <c r="C10" t="s">
        <v>18</v>
      </c>
      <c r="D10" t="s">
        <v>89</v>
      </c>
      <c r="E10" s="1">
        <v>73653</v>
      </c>
      <c r="F10" s="1">
        <v>29865</v>
      </c>
      <c r="G10" s="1">
        <v>117441</v>
      </c>
      <c r="H10" s="1">
        <v>22341</v>
      </c>
      <c r="I10">
        <v>0</v>
      </c>
      <c r="J10">
        <v>24.5</v>
      </c>
      <c r="K10">
        <v>15.12</v>
      </c>
      <c r="L10">
        <v>37.24</v>
      </c>
      <c r="M10">
        <v>5.68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50</v>
      </c>
      <c r="C11" t="s">
        <v>18</v>
      </c>
      <c r="D11" t="s">
        <v>89</v>
      </c>
      <c r="E11" s="1">
        <v>39417</v>
      </c>
      <c r="F11" s="1">
        <v>10388</v>
      </c>
      <c r="G11" s="1">
        <v>68446</v>
      </c>
      <c r="H11" s="1">
        <v>14811</v>
      </c>
      <c r="I11">
        <v>1</v>
      </c>
      <c r="J11">
        <v>11.4</v>
      </c>
      <c r="K11">
        <v>5.69</v>
      </c>
      <c r="L11">
        <v>21.4</v>
      </c>
      <c r="M11">
        <v>3.87</v>
      </c>
      <c r="N11">
        <v>1</v>
      </c>
      <c r="Q11">
        <v>2015</v>
      </c>
      <c r="R11">
        <f>R3</f>
        <v>0.20892863815846838</v>
      </c>
      <c r="S11">
        <f>1/(S3^2)</f>
        <v>55.49578159470537</v>
      </c>
      <c r="T11">
        <f>R11*S11</f>
        <v>11.594658072121588</v>
      </c>
      <c r="U11">
        <f>S11*R11^2</f>
        <v>2.4224561209214559</v>
      </c>
      <c r="V11">
        <f>S11^2</f>
        <v>3079.7817748072393</v>
      </c>
      <c r="X11">
        <f>1/(S3^2+$S$31)</f>
        <v>55.223436687008196</v>
      </c>
      <c r="Y11">
        <f>X11*R11</f>
        <v>11.537757421447022</v>
      </c>
      <c r="Z11">
        <f>X11*R11^2</f>
        <v>2.4105679454656883</v>
      </c>
      <c r="AA11">
        <f>X11^2</f>
        <v>3049.6279595240026</v>
      </c>
    </row>
    <row r="12" spans="1:27" x14ac:dyDescent="0.25">
      <c r="A12">
        <v>2011</v>
      </c>
      <c r="B12" t="s">
        <v>50</v>
      </c>
      <c r="C12" t="s">
        <v>18</v>
      </c>
      <c r="D12" t="s">
        <v>89</v>
      </c>
      <c r="E12" s="1">
        <v>27169</v>
      </c>
      <c r="F12" s="1">
        <v>5701</v>
      </c>
      <c r="G12" s="1">
        <v>48636</v>
      </c>
      <c r="H12" s="1">
        <v>10953</v>
      </c>
      <c r="I12">
        <v>1</v>
      </c>
      <c r="J12">
        <v>11.1</v>
      </c>
      <c r="K12">
        <v>5.39</v>
      </c>
      <c r="L12">
        <v>21.59</v>
      </c>
      <c r="M12">
        <v>3.98</v>
      </c>
      <c r="N12">
        <v>1</v>
      </c>
      <c r="Q12">
        <v>2016</v>
      </c>
      <c r="R12">
        <f>R4</f>
        <v>6.2401040976952267E-2</v>
      </c>
      <c r="S12">
        <f t="shared" ref="S12:S15" si="0">1/(S4^2)</f>
        <v>697.84187405783496</v>
      </c>
      <c r="T12">
        <f t="shared" ref="T12:T15" si="1">R12*S12</f>
        <v>43.546059378516119</v>
      </c>
      <c r="U12">
        <f t="shared" ref="U12:U15" si="2">S12*R12^2</f>
        <v>2.717319435663581</v>
      </c>
      <c r="V12">
        <f t="shared" ref="V12:V15" si="3">S12^2</f>
        <v>486983.28118855116</v>
      </c>
      <c r="X12">
        <f>1/(S4^2+$S$31)</f>
        <v>657.09263689237014</v>
      </c>
      <c r="Y12">
        <f t="shared" ref="Y12:Y15" si="4">X12*R12</f>
        <v>41.003264560374404</v>
      </c>
      <c r="Z12">
        <f t="shared" ref="Z12:Z15" si="5">X12*R12^2</f>
        <v>2.5586463920207381</v>
      </c>
      <c r="AA12">
        <f>X12^2</f>
        <v>431770.73345816816</v>
      </c>
    </row>
    <row r="13" spans="1:27" x14ac:dyDescent="0.25">
      <c r="A13">
        <v>2010</v>
      </c>
      <c r="B13" t="s">
        <v>50</v>
      </c>
      <c r="C13" t="s">
        <v>18</v>
      </c>
      <c r="D13" t="s">
        <v>89</v>
      </c>
      <c r="E13" s="1">
        <v>14190</v>
      </c>
      <c r="F13">
        <v>0</v>
      </c>
      <c r="G13" s="1">
        <v>28961</v>
      </c>
      <c r="H13" s="1">
        <v>7536</v>
      </c>
      <c r="I13">
        <v>1</v>
      </c>
      <c r="J13">
        <v>5.3</v>
      </c>
      <c r="K13">
        <v>1.97</v>
      </c>
      <c r="L13">
        <v>13.39</v>
      </c>
      <c r="M13">
        <v>2.6</v>
      </c>
      <c r="N13">
        <v>1</v>
      </c>
      <c r="Q13">
        <v>2017</v>
      </c>
      <c r="R13">
        <f>R5</f>
        <v>2.9148462988677029E-2</v>
      </c>
      <c r="S13">
        <f t="shared" si="0"/>
        <v>862.84577817666025</v>
      </c>
      <c r="T13">
        <f t="shared" si="1"/>
        <v>25.15062823011861</v>
      </c>
      <c r="U13">
        <f t="shared" si="2"/>
        <v>0.733102156107588</v>
      </c>
      <c r="V13">
        <f t="shared" si="3"/>
        <v>744502.83691728639</v>
      </c>
      <c r="X13">
        <f>1/(S5^2+$S$31)</f>
        <v>801.39654064526133</v>
      </c>
      <c r="Y13">
        <f t="shared" si="4"/>
        <v>23.359477404252207</v>
      </c>
      <c r="Z13">
        <f t="shared" si="5"/>
        <v>0.68089286255268278</v>
      </c>
      <c r="AA13">
        <f>X13^2</f>
        <v>642236.41535819194</v>
      </c>
    </row>
    <row r="14" spans="1:27" ht="15" customHeight="1" x14ac:dyDescent="0.25">
      <c r="A14">
        <v>2009</v>
      </c>
      <c r="B14" t="s">
        <v>50</v>
      </c>
      <c r="C14" t="s">
        <v>18</v>
      </c>
      <c r="D14" t="s">
        <v>89</v>
      </c>
      <c r="E14" s="1">
        <v>6427</v>
      </c>
      <c r="F14">
        <v>0</v>
      </c>
      <c r="G14" s="1">
        <v>17391</v>
      </c>
      <c r="H14" s="1">
        <v>5594</v>
      </c>
      <c r="I14">
        <v>1</v>
      </c>
      <c r="J14">
        <v>2.1</v>
      </c>
      <c r="K14">
        <v>0.39</v>
      </c>
      <c r="L14">
        <v>10.47</v>
      </c>
      <c r="M14">
        <v>1.78</v>
      </c>
      <c r="N14">
        <v>1</v>
      </c>
      <c r="Q14">
        <v>2018</v>
      </c>
      <c r="R14">
        <f>R6</f>
        <v>0.11181330153386514</v>
      </c>
      <c r="S14">
        <f t="shared" si="0"/>
        <v>421.47678070238146</v>
      </c>
      <c r="T14">
        <f t="shared" si="1"/>
        <v>47.126710370198126</v>
      </c>
      <c r="U14">
        <f t="shared" si="2"/>
        <v>5.2693930769220927</v>
      </c>
      <c r="V14">
        <f t="shared" si="3"/>
        <v>177642.67667124336</v>
      </c>
      <c r="X14">
        <f>1/(S6^2+$S$31)</f>
        <v>406.26031093849417</v>
      </c>
      <c r="Y14">
        <f t="shared" si="4"/>
        <v>45.425306648207659</v>
      </c>
      <c r="Z14">
        <f t="shared" si="5"/>
        <v>5.079153509524331</v>
      </c>
      <c r="AA14">
        <f>X14^2</f>
        <v>165047.44024384196</v>
      </c>
    </row>
    <row r="15" spans="1:27" x14ac:dyDescent="0.25">
      <c r="A15">
        <v>2008</v>
      </c>
      <c r="B15" t="s">
        <v>50</v>
      </c>
      <c r="C15" t="s">
        <v>18</v>
      </c>
      <c r="D15" t="s">
        <v>89</v>
      </c>
      <c r="E15" s="1">
        <v>81291</v>
      </c>
      <c r="F15" s="1">
        <v>30248</v>
      </c>
      <c r="G15" s="1">
        <v>132334</v>
      </c>
      <c r="H15" s="1">
        <v>26043</v>
      </c>
      <c r="I15">
        <v>1</v>
      </c>
      <c r="J15">
        <v>23.2</v>
      </c>
      <c r="K15">
        <v>13.41</v>
      </c>
      <c r="L15">
        <v>37.200000000000003</v>
      </c>
      <c r="M15">
        <v>6.11</v>
      </c>
      <c r="N15">
        <v>1</v>
      </c>
      <c r="Q15">
        <v>2019</v>
      </c>
      <c r="R15">
        <f>R7</f>
        <v>0.11962838989346361</v>
      </c>
      <c r="S15">
        <f t="shared" si="0"/>
        <v>352.92410551009431</v>
      </c>
      <c r="T15">
        <f t="shared" si="1"/>
        <v>42.219742496763452</v>
      </c>
      <c r="U15">
        <f t="shared" si="2"/>
        <v>5.0506798166044531</v>
      </c>
      <c r="V15">
        <f t="shared" si="3"/>
        <v>124555.42425010017</v>
      </c>
      <c r="X15">
        <f>1/(S7^2+$S$31)</f>
        <v>342.19194973939915</v>
      </c>
      <c r="Y15">
        <f t="shared" si="4"/>
        <v>40.935871981829344</v>
      </c>
      <c r="Z15">
        <f t="shared" si="5"/>
        <v>4.8970924540711938</v>
      </c>
      <c r="AA15">
        <f>X15^2</f>
        <v>117095.33046645147</v>
      </c>
    </row>
    <row r="16" spans="1:27" x14ac:dyDescent="0.25">
      <c r="A16">
        <v>2007</v>
      </c>
      <c r="B16" t="s">
        <v>50</v>
      </c>
      <c r="C16" t="s">
        <v>18</v>
      </c>
      <c r="D16" t="s">
        <v>89</v>
      </c>
      <c r="E16" s="1">
        <v>28676</v>
      </c>
      <c r="F16" s="1">
        <v>10704</v>
      </c>
      <c r="G16" s="1">
        <v>46649</v>
      </c>
      <c r="H16" s="1">
        <v>9170</v>
      </c>
      <c r="I16">
        <v>1</v>
      </c>
      <c r="J16">
        <v>11.6</v>
      </c>
      <c r="K16">
        <v>6.77</v>
      </c>
      <c r="L16">
        <v>19.03</v>
      </c>
      <c r="M16">
        <v>3.06</v>
      </c>
      <c r="N16">
        <v>1</v>
      </c>
      <c r="Q16" s="23" t="s">
        <v>33</v>
      </c>
      <c r="R16" s="23"/>
      <c r="S16">
        <f>SUM(S11:S15)</f>
        <v>2390.5843200416762</v>
      </c>
      <c r="T16">
        <f t="shared" ref="T16:V16" si="6">SUM(T11:T15)</f>
        <v>169.63779854771789</v>
      </c>
      <c r="U16">
        <f t="shared" si="6"/>
        <v>16.192950606219171</v>
      </c>
      <c r="V16">
        <f t="shared" si="6"/>
        <v>1536764.0008019884</v>
      </c>
      <c r="X16">
        <f>SUM(X11:X15)</f>
        <v>2262.164874902533</v>
      </c>
      <c r="Y16">
        <f>SUM(Y11:Y15)</f>
        <v>162.26167801611064</v>
      </c>
      <c r="Z16">
        <f>SUM(Z11:Z15)</f>
        <v>15.626353163634635</v>
      </c>
      <c r="AA16">
        <f t="shared" ref="AA16" si="7">SUM(AA11:AA15)</f>
        <v>1359199.5474861776</v>
      </c>
    </row>
    <row r="17" spans="1:27" x14ac:dyDescent="0.25">
      <c r="A17">
        <v>2006</v>
      </c>
      <c r="B17" t="s">
        <v>50</v>
      </c>
      <c r="C17" t="s">
        <v>18</v>
      </c>
      <c r="D17" t="s">
        <v>89</v>
      </c>
      <c r="E17" s="1">
        <v>123119</v>
      </c>
      <c r="F17" s="1">
        <v>66180</v>
      </c>
      <c r="G17" s="1">
        <v>180059</v>
      </c>
      <c r="H17" s="1">
        <v>29051</v>
      </c>
      <c r="I17">
        <v>0</v>
      </c>
      <c r="J17">
        <v>26.6</v>
      </c>
      <c r="K17">
        <v>18.12</v>
      </c>
      <c r="L17">
        <v>37.14</v>
      </c>
      <c r="M17">
        <v>4.8899999999999997</v>
      </c>
      <c r="N17">
        <v>0</v>
      </c>
    </row>
    <row r="18" spans="1:27" x14ac:dyDescent="0.25">
      <c r="A18">
        <v>2005</v>
      </c>
      <c r="B18" t="s">
        <v>50</v>
      </c>
      <c r="C18" t="s">
        <v>18</v>
      </c>
      <c r="D18" t="s">
        <v>89</v>
      </c>
      <c r="E18" s="1">
        <v>27882</v>
      </c>
      <c r="F18" s="1">
        <v>4404</v>
      </c>
      <c r="G18" s="1">
        <v>51359</v>
      </c>
      <c r="H18" s="1">
        <v>11978</v>
      </c>
      <c r="I18">
        <v>1</v>
      </c>
      <c r="J18">
        <v>13.4</v>
      </c>
      <c r="K18">
        <v>6.16</v>
      </c>
      <c r="L18">
        <v>26.8</v>
      </c>
      <c r="M18">
        <v>5.0999999999999996</v>
      </c>
      <c r="N18">
        <v>1</v>
      </c>
      <c r="Q18" s="44" t="s">
        <v>34</v>
      </c>
      <c r="R18" s="44"/>
      <c r="S18" s="8">
        <f>U16-((T16^2)/S16)</f>
        <v>4.1553150980876534</v>
      </c>
      <c r="Y18" s="24" t="s">
        <v>35</v>
      </c>
      <c r="Z18" s="8">
        <f>Z16-(Y16^2)/X16</f>
        <v>3.9875674832856909</v>
      </c>
    </row>
    <row r="19" spans="1:27" x14ac:dyDescent="0.25">
      <c r="A19">
        <v>2004</v>
      </c>
      <c r="B19" t="s">
        <v>50</v>
      </c>
      <c r="C19" t="s">
        <v>18</v>
      </c>
      <c r="D19" t="s">
        <v>89</v>
      </c>
      <c r="E19" s="1">
        <v>20946</v>
      </c>
      <c r="F19" s="1">
        <v>2249</v>
      </c>
      <c r="G19" s="1">
        <v>39643</v>
      </c>
      <c r="H19" s="1">
        <v>9539</v>
      </c>
      <c r="I19">
        <v>1</v>
      </c>
      <c r="J19">
        <v>8.1999999999999993</v>
      </c>
      <c r="K19">
        <v>3.49</v>
      </c>
      <c r="L19">
        <v>18.03</v>
      </c>
      <c r="M19">
        <v>3.46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50</v>
      </c>
      <c r="C20" t="s">
        <v>18</v>
      </c>
      <c r="D20" t="s">
        <v>89</v>
      </c>
      <c r="E20" s="1">
        <v>15281</v>
      </c>
      <c r="F20">
        <v>0</v>
      </c>
      <c r="G20" s="1">
        <v>30790</v>
      </c>
      <c r="H20" s="1">
        <v>7913</v>
      </c>
      <c r="I20">
        <v>1</v>
      </c>
      <c r="J20">
        <v>4.7</v>
      </c>
      <c r="K20">
        <v>1.77</v>
      </c>
      <c r="L20">
        <v>11.88</v>
      </c>
      <c r="M20">
        <v>2.2999999999999998</v>
      </c>
      <c r="N20">
        <v>1</v>
      </c>
      <c r="Q20" s="44" t="s">
        <v>38</v>
      </c>
      <c r="R20" s="44"/>
      <c r="S20" s="4">
        <f>MAX(0,(S18-S19)/S18)</f>
        <v>3.7377453796255324E-2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50</v>
      </c>
      <c r="C21" t="s">
        <v>18</v>
      </c>
      <c r="D21" t="s">
        <v>89</v>
      </c>
      <c r="E21" s="1">
        <v>14119</v>
      </c>
      <c r="F21">
        <v>91</v>
      </c>
      <c r="G21" s="1">
        <v>28148</v>
      </c>
      <c r="H21" s="1">
        <v>7158</v>
      </c>
      <c r="I21">
        <v>1</v>
      </c>
      <c r="J21">
        <v>4</v>
      </c>
      <c r="K21">
        <v>1.56</v>
      </c>
      <c r="L21">
        <v>10.01</v>
      </c>
      <c r="M21">
        <v>1.92</v>
      </c>
      <c r="N21">
        <v>1</v>
      </c>
    </row>
    <row r="22" spans="1:27" ht="15" customHeight="1" x14ac:dyDescent="0.25">
      <c r="A22">
        <v>2001</v>
      </c>
      <c r="B22" t="s">
        <v>50</v>
      </c>
      <c r="C22" t="s">
        <v>18</v>
      </c>
      <c r="D22" t="s">
        <v>89</v>
      </c>
      <c r="E22" s="1">
        <v>91102</v>
      </c>
      <c r="F22" s="1">
        <v>46759</v>
      </c>
      <c r="G22" s="1">
        <v>135445</v>
      </c>
      <c r="H22" s="1">
        <v>22624</v>
      </c>
      <c r="I22">
        <v>0</v>
      </c>
      <c r="J22">
        <v>19.100000000000001</v>
      </c>
      <c r="K22">
        <v>12.54</v>
      </c>
      <c r="L22">
        <v>28.04</v>
      </c>
      <c r="M22">
        <v>3.95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50</v>
      </c>
      <c r="C23" t="s">
        <v>18</v>
      </c>
      <c r="D23" t="s">
        <v>89</v>
      </c>
      <c r="E23" s="1">
        <v>77038</v>
      </c>
      <c r="F23" s="1">
        <v>36309</v>
      </c>
      <c r="G23" s="1">
        <v>117766</v>
      </c>
      <c r="H23" s="1">
        <v>20780</v>
      </c>
      <c r="I23">
        <v>1</v>
      </c>
      <c r="J23">
        <v>21</v>
      </c>
      <c r="K23">
        <v>13.45</v>
      </c>
      <c r="L23">
        <v>31.26</v>
      </c>
      <c r="M23">
        <v>4.54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50</v>
      </c>
      <c r="C24" t="s">
        <v>18</v>
      </c>
      <c r="D24" t="s">
        <v>89</v>
      </c>
      <c r="E24" s="1">
        <v>117609</v>
      </c>
      <c r="F24" s="1">
        <v>62019</v>
      </c>
      <c r="G24" s="1">
        <v>173200</v>
      </c>
      <c r="H24" s="1">
        <v>28363</v>
      </c>
      <c r="I24">
        <v>0</v>
      </c>
      <c r="J24">
        <v>19.899999999999999</v>
      </c>
      <c r="K24">
        <v>13.3</v>
      </c>
      <c r="L24">
        <v>28.66</v>
      </c>
      <c r="M24">
        <v>3.91</v>
      </c>
      <c r="N24">
        <v>0</v>
      </c>
    </row>
    <row r="25" spans="1:27" x14ac:dyDescent="0.25">
      <c r="A25">
        <v>1998</v>
      </c>
      <c r="B25" t="s">
        <v>50</v>
      </c>
      <c r="C25" t="s">
        <v>18</v>
      </c>
      <c r="D25" t="s">
        <v>89</v>
      </c>
      <c r="E25" s="1">
        <v>43943</v>
      </c>
      <c r="F25" s="1">
        <v>17947</v>
      </c>
      <c r="G25" s="1">
        <v>69939</v>
      </c>
      <c r="H25" s="1">
        <v>13263</v>
      </c>
      <c r="I25">
        <v>0</v>
      </c>
      <c r="J25">
        <v>11.2</v>
      </c>
      <c r="K25">
        <v>6.61</v>
      </c>
      <c r="L25">
        <v>18.45</v>
      </c>
      <c r="M25">
        <v>2.96</v>
      </c>
      <c r="N25">
        <v>0</v>
      </c>
      <c r="Q25" s="46" t="s">
        <v>43</v>
      </c>
      <c r="R25" s="46"/>
      <c r="S25" s="5"/>
      <c r="T25" s="5"/>
    </row>
    <row r="26" spans="1:27" ht="15" customHeight="1" x14ac:dyDescent="0.25">
      <c r="A26">
        <v>1997</v>
      </c>
      <c r="B26" t="s">
        <v>50</v>
      </c>
      <c r="C26" t="s">
        <v>18</v>
      </c>
      <c r="D26" t="s">
        <v>89</v>
      </c>
      <c r="E26" s="1">
        <v>159437</v>
      </c>
      <c r="F26" s="1">
        <v>91284</v>
      </c>
      <c r="G26" s="1">
        <v>227589</v>
      </c>
      <c r="H26" s="1">
        <v>34772</v>
      </c>
      <c r="I26">
        <v>0</v>
      </c>
      <c r="J26">
        <v>28.8</v>
      </c>
      <c r="K26">
        <v>20.440000000000001</v>
      </c>
      <c r="L26">
        <v>38.92</v>
      </c>
      <c r="M26">
        <v>4.75</v>
      </c>
      <c r="N26">
        <v>0</v>
      </c>
      <c r="Q26" s="40" t="s">
        <v>44</v>
      </c>
      <c r="R26" s="40"/>
      <c r="S26" s="29">
        <f>T16/S16</f>
        <v>7.0960809508179373E-2</v>
      </c>
      <c r="T26" s="7"/>
      <c r="AA26" s="10"/>
    </row>
    <row r="27" spans="1:27" x14ac:dyDescent="0.25">
      <c r="A27">
        <v>1996</v>
      </c>
      <c r="B27" t="s">
        <v>50</v>
      </c>
      <c r="C27" t="s">
        <v>18</v>
      </c>
      <c r="D27" t="s">
        <v>89</v>
      </c>
      <c r="E27" s="1">
        <v>29527</v>
      </c>
      <c r="F27" s="1">
        <v>8730</v>
      </c>
      <c r="G27" s="1">
        <v>50323</v>
      </c>
      <c r="H27" s="1">
        <v>10610</v>
      </c>
      <c r="I27">
        <v>0</v>
      </c>
      <c r="J27">
        <v>6.8</v>
      </c>
      <c r="K27">
        <v>3.48</v>
      </c>
      <c r="L27">
        <v>12.7</v>
      </c>
      <c r="M27">
        <v>2.2400000000000002</v>
      </c>
      <c r="N27">
        <v>0</v>
      </c>
      <c r="Q27" s="44" t="s">
        <v>16</v>
      </c>
      <c r="R27" s="44"/>
      <c r="S27" s="7">
        <f>SQRT(1/S16)</f>
        <v>2.045257371846812E-2</v>
      </c>
      <c r="T27" s="7"/>
      <c r="AA27" s="10"/>
    </row>
    <row r="28" spans="1:27" x14ac:dyDescent="0.25">
      <c r="A28">
        <v>1995</v>
      </c>
      <c r="B28" t="s">
        <v>50</v>
      </c>
      <c r="C28" t="s">
        <v>18</v>
      </c>
      <c r="D28" t="s">
        <v>89</v>
      </c>
      <c r="E28" s="1">
        <v>72888</v>
      </c>
      <c r="F28" s="1">
        <v>38599</v>
      </c>
      <c r="G28" s="1">
        <v>107176</v>
      </c>
      <c r="H28" s="1">
        <v>17494</v>
      </c>
      <c r="I28">
        <v>0</v>
      </c>
      <c r="J28">
        <v>12.9</v>
      </c>
      <c r="K28">
        <v>8.49</v>
      </c>
      <c r="L28">
        <v>19.23</v>
      </c>
      <c r="M28">
        <v>2.71</v>
      </c>
      <c r="N28">
        <v>0</v>
      </c>
      <c r="Q28" s="40" t="s">
        <v>45</v>
      </c>
      <c r="R28" s="40"/>
      <c r="S28" s="35">
        <f>S26-1.96*S27</f>
        <v>3.0873765019981861E-2</v>
      </c>
      <c r="T28" s="36">
        <f>S26+1.96*S27</f>
        <v>0.11104785399637689</v>
      </c>
    </row>
    <row r="29" spans="1:27" x14ac:dyDescent="0.25">
      <c r="A29">
        <v>1994</v>
      </c>
      <c r="B29" t="s">
        <v>50</v>
      </c>
      <c r="C29" t="s">
        <v>18</v>
      </c>
      <c r="D29" t="s">
        <v>89</v>
      </c>
      <c r="E29" s="1">
        <v>123562</v>
      </c>
      <c r="F29" s="1">
        <v>73682</v>
      </c>
      <c r="G29" s="1">
        <v>173443</v>
      </c>
      <c r="H29" s="1">
        <v>25450</v>
      </c>
      <c r="I29">
        <v>0</v>
      </c>
      <c r="J29">
        <v>18.3</v>
      </c>
      <c r="K29">
        <v>12.88</v>
      </c>
      <c r="L29">
        <v>25.4</v>
      </c>
      <c r="M29">
        <v>3.18</v>
      </c>
      <c r="N29">
        <v>0</v>
      </c>
      <c r="S29" s="7"/>
      <c r="T29" s="7"/>
    </row>
    <row r="30" spans="1:27" x14ac:dyDescent="0.25">
      <c r="A30">
        <v>1993</v>
      </c>
      <c r="B30" t="s">
        <v>50</v>
      </c>
      <c r="C30" t="s">
        <v>18</v>
      </c>
      <c r="D30" t="s">
        <v>89</v>
      </c>
      <c r="E30" s="1">
        <v>148116</v>
      </c>
      <c r="F30" s="1">
        <v>82197</v>
      </c>
      <c r="G30" s="1">
        <v>214036</v>
      </c>
      <c r="H30" s="1">
        <v>33633</v>
      </c>
      <c r="I30">
        <v>0</v>
      </c>
      <c r="J30">
        <v>16.5</v>
      </c>
      <c r="K30">
        <v>11.14</v>
      </c>
      <c r="L30">
        <v>23.72</v>
      </c>
      <c r="M30">
        <v>3.19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51</v>
      </c>
      <c r="C31" t="s">
        <v>18</v>
      </c>
      <c r="D31" t="s">
        <v>89</v>
      </c>
      <c r="E31">
        <v>0</v>
      </c>
      <c r="I31">
        <v>2</v>
      </c>
      <c r="J31">
        <v>0</v>
      </c>
      <c r="N31">
        <v>2</v>
      </c>
      <c r="Q31" s="44" t="s">
        <v>47</v>
      </c>
      <c r="R31" s="44"/>
      <c r="S31" s="7">
        <f>MAX(0,(S18-S19)/(S16-(V16/S16)))</f>
        <v>8.8866045892399092E-5</v>
      </c>
      <c r="T31" s="7"/>
    </row>
    <row r="32" spans="1:27" x14ac:dyDescent="0.25">
      <c r="A32">
        <v>2019</v>
      </c>
      <c r="B32" t="s">
        <v>51</v>
      </c>
      <c r="C32" t="s">
        <v>18</v>
      </c>
      <c r="D32" t="s">
        <v>89</v>
      </c>
      <c r="E32" s="1">
        <v>1078</v>
      </c>
      <c r="F32">
        <v>0</v>
      </c>
      <c r="G32" s="1">
        <v>4728</v>
      </c>
      <c r="H32" s="1">
        <v>1862</v>
      </c>
      <c r="I32">
        <v>1</v>
      </c>
      <c r="J32">
        <v>0.2</v>
      </c>
      <c r="K32">
        <v>0.01</v>
      </c>
      <c r="L32">
        <v>6.48</v>
      </c>
      <c r="M32">
        <v>0.4</v>
      </c>
      <c r="N32">
        <v>2</v>
      </c>
      <c r="Q32" s="40" t="s">
        <v>44</v>
      </c>
      <c r="R32" s="40"/>
      <c r="S32" s="35">
        <f>Y16/X16</f>
        <v>7.1728493274877583E-2</v>
      </c>
      <c r="T32" s="7"/>
    </row>
    <row r="33" spans="1:26" x14ac:dyDescent="0.25">
      <c r="A33">
        <v>2018</v>
      </c>
      <c r="B33" t="s">
        <v>51</v>
      </c>
      <c r="C33" t="s">
        <v>18</v>
      </c>
      <c r="D33" t="s">
        <v>89</v>
      </c>
      <c r="E33" s="1">
        <v>6371</v>
      </c>
      <c r="F33">
        <v>0</v>
      </c>
      <c r="G33" s="1">
        <v>15232</v>
      </c>
      <c r="H33" s="1">
        <v>4521</v>
      </c>
      <c r="I33">
        <v>1</v>
      </c>
      <c r="J33">
        <v>0.9</v>
      </c>
      <c r="K33">
        <v>0.22</v>
      </c>
      <c r="L33">
        <v>3.37</v>
      </c>
      <c r="M33">
        <v>0.61</v>
      </c>
      <c r="N33">
        <v>1</v>
      </c>
      <c r="Q33" s="44" t="s">
        <v>16</v>
      </c>
      <c r="R33" s="44"/>
      <c r="S33" s="7">
        <f>SQRT(1/X16)</f>
        <v>2.102509044168455E-2</v>
      </c>
      <c r="T33" s="7"/>
    </row>
    <row r="34" spans="1:26" x14ac:dyDescent="0.25">
      <c r="A34">
        <v>2017</v>
      </c>
      <c r="B34" t="s">
        <v>51</v>
      </c>
      <c r="C34" t="s">
        <v>18</v>
      </c>
      <c r="D34" t="s">
        <v>89</v>
      </c>
      <c r="E34" s="1">
        <v>6024</v>
      </c>
      <c r="F34">
        <v>0</v>
      </c>
      <c r="G34" s="1">
        <v>15132</v>
      </c>
      <c r="H34" s="1">
        <v>4647</v>
      </c>
      <c r="I34">
        <v>1</v>
      </c>
      <c r="J34">
        <v>1.5</v>
      </c>
      <c r="K34">
        <v>0.34</v>
      </c>
      <c r="L34">
        <v>6.56</v>
      </c>
      <c r="M34">
        <v>1.1599999999999999</v>
      </c>
      <c r="N34">
        <v>1</v>
      </c>
      <c r="Q34" s="40" t="s">
        <v>45</v>
      </c>
      <c r="R34" s="40"/>
      <c r="S34" s="35">
        <f>S32-1.96*S33</f>
        <v>3.0519316009175866E-2</v>
      </c>
      <c r="T34" s="35">
        <f>S32+1.96*S33</f>
        <v>0.11293767054057929</v>
      </c>
    </row>
    <row r="35" spans="1:26" x14ac:dyDescent="0.25">
      <c r="A35">
        <v>2016</v>
      </c>
      <c r="B35" t="s">
        <v>51</v>
      </c>
      <c r="C35" t="s">
        <v>18</v>
      </c>
      <c r="D35" t="s">
        <v>89</v>
      </c>
      <c r="E35" s="1">
        <v>8255</v>
      </c>
      <c r="F35">
        <v>0</v>
      </c>
      <c r="G35" s="1">
        <v>18771</v>
      </c>
      <c r="H35" s="1">
        <v>5365</v>
      </c>
      <c r="I35">
        <v>1</v>
      </c>
      <c r="J35">
        <v>2.8</v>
      </c>
      <c r="K35">
        <v>0.79</v>
      </c>
      <c r="L35">
        <v>9.2100000000000009</v>
      </c>
      <c r="M35">
        <v>1.75</v>
      </c>
      <c r="N35">
        <v>1</v>
      </c>
    </row>
    <row r="36" spans="1:26" x14ac:dyDescent="0.25">
      <c r="A36">
        <v>2015</v>
      </c>
      <c r="B36" t="s">
        <v>51</v>
      </c>
      <c r="C36" t="s">
        <v>18</v>
      </c>
      <c r="D36" t="s">
        <v>89</v>
      </c>
      <c r="E36" s="1">
        <v>2327</v>
      </c>
      <c r="F36">
        <v>0</v>
      </c>
      <c r="G36" s="1">
        <v>8541</v>
      </c>
      <c r="H36" s="1">
        <v>3171</v>
      </c>
      <c r="I36">
        <v>1</v>
      </c>
      <c r="J36">
        <v>0.5</v>
      </c>
      <c r="K36">
        <v>0.04</v>
      </c>
      <c r="L36">
        <v>7.22</v>
      </c>
      <c r="M36">
        <v>0.73</v>
      </c>
      <c r="N36">
        <v>1</v>
      </c>
    </row>
    <row r="37" spans="1:26" x14ac:dyDescent="0.25">
      <c r="A37">
        <v>2014</v>
      </c>
      <c r="B37" t="s">
        <v>51</v>
      </c>
      <c r="C37" t="s">
        <v>18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49</v>
      </c>
    </row>
    <row r="38" spans="1:26" x14ac:dyDescent="0.25">
      <c r="A38">
        <v>2013</v>
      </c>
      <c r="B38" t="s">
        <v>51</v>
      </c>
      <c r="C38" t="s">
        <v>18</v>
      </c>
      <c r="D38" t="s">
        <v>89</v>
      </c>
      <c r="E38" s="1">
        <v>1936</v>
      </c>
      <c r="F38">
        <v>0</v>
      </c>
      <c r="G38" s="1">
        <v>6459</v>
      </c>
      <c r="H38" s="1">
        <v>2308</v>
      </c>
      <c r="I38">
        <v>1</v>
      </c>
      <c r="J38">
        <v>0.6</v>
      </c>
      <c r="K38">
        <v>0.06</v>
      </c>
      <c r="L38">
        <v>6.19</v>
      </c>
      <c r="M38">
        <v>0.76</v>
      </c>
      <c r="N38">
        <v>1</v>
      </c>
      <c r="Q38" s="2" t="s">
        <v>2</v>
      </c>
      <c r="R38" t="s">
        <v>52</v>
      </c>
      <c r="S38" t="s">
        <v>53</v>
      </c>
      <c r="T38" t="s">
        <v>50</v>
      </c>
      <c r="U38" t="s">
        <v>51</v>
      </c>
      <c r="V38" t="s">
        <v>54</v>
      </c>
      <c r="W38" t="s">
        <v>55</v>
      </c>
      <c r="X38" t="s">
        <v>20</v>
      </c>
    </row>
    <row r="39" spans="1:26" x14ac:dyDescent="0.25">
      <c r="A39">
        <v>2012</v>
      </c>
      <c r="B39" t="s">
        <v>51</v>
      </c>
      <c r="C39" t="s">
        <v>18</v>
      </c>
      <c r="D39" t="s">
        <v>89</v>
      </c>
      <c r="E39">
        <v>0</v>
      </c>
      <c r="I39">
        <v>2</v>
      </c>
      <c r="J39">
        <v>0</v>
      </c>
      <c r="N39">
        <v>2</v>
      </c>
      <c r="Q39">
        <v>2015</v>
      </c>
      <c r="R39">
        <v>0</v>
      </c>
      <c r="S39">
        <v>3990</v>
      </c>
      <c r="T39">
        <v>30343</v>
      </c>
      <c r="U39">
        <v>2327</v>
      </c>
      <c r="V39">
        <v>16773</v>
      </c>
      <c r="W39">
        <v>26848</v>
      </c>
      <c r="X39">
        <v>80281</v>
      </c>
      <c r="Z39" s="33"/>
    </row>
    <row r="40" spans="1:26" x14ac:dyDescent="0.25">
      <c r="A40">
        <v>2011</v>
      </c>
      <c r="B40" t="s">
        <v>51</v>
      </c>
      <c r="C40" t="s">
        <v>18</v>
      </c>
      <c r="D40" t="s">
        <v>89</v>
      </c>
      <c r="E40">
        <v>0</v>
      </c>
      <c r="I40">
        <v>2</v>
      </c>
      <c r="J40">
        <v>0</v>
      </c>
      <c r="N40">
        <v>2</v>
      </c>
      <c r="Q40">
        <v>2016</v>
      </c>
      <c r="R40">
        <v>5349</v>
      </c>
      <c r="S40">
        <v>4676</v>
      </c>
      <c r="T40">
        <v>85202</v>
      </c>
      <c r="U40">
        <v>8255</v>
      </c>
      <c r="V40">
        <v>10838</v>
      </c>
      <c r="W40">
        <v>59363</v>
      </c>
      <c r="X40">
        <v>173683</v>
      </c>
      <c r="Z40" s="33"/>
    </row>
    <row r="41" spans="1:26" x14ac:dyDescent="0.25">
      <c r="A41">
        <v>2010</v>
      </c>
      <c r="B41" t="s">
        <v>51</v>
      </c>
      <c r="C41" t="s">
        <v>18</v>
      </c>
      <c r="D41" t="s">
        <v>89</v>
      </c>
      <c r="E41" s="1">
        <v>2055</v>
      </c>
      <c r="F41">
        <v>0</v>
      </c>
      <c r="G41" s="1">
        <v>6707</v>
      </c>
      <c r="H41" s="1">
        <v>2374</v>
      </c>
      <c r="I41">
        <v>1</v>
      </c>
      <c r="J41">
        <v>0.8</v>
      </c>
      <c r="K41">
        <v>0.08</v>
      </c>
      <c r="L41">
        <v>6.8</v>
      </c>
      <c r="M41">
        <v>0.87</v>
      </c>
      <c r="N41">
        <v>1</v>
      </c>
      <c r="Q41">
        <v>2017</v>
      </c>
      <c r="R41">
        <v>9242</v>
      </c>
      <c r="S41">
        <v>3105</v>
      </c>
      <c r="T41">
        <v>42517</v>
      </c>
      <c r="U41">
        <v>6024</v>
      </c>
      <c r="V41">
        <v>2582</v>
      </c>
      <c r="W41">
        <v>25111</v>
      </c>
      <c r="X41">
        <v>88581</v>
      </c>
      <c r="Z41" s="33"/>
    </row>
    <row r="42" spans="1:26" x14ac:dyDescent="0.25">
      <c r="A42">
        <v>2009</v>
      </c>
      <c r="B42" t="s">
        <v>51</v>
      </c>
      <c r="C42" t="s">
        <v>18</v>
      </c>
      <c r="D42" t="s">
        <v>89</v>
      </c>
      <c r="E42">
        <v>0</v>
      </c>
      <c r="I42">
        <v>2</v>
      </c>
      <c r="J42">
        <v>0</v>
      </c>
      <c r="N42">
        <v>2</v>
      </c>
      <c r="Q42">
        <v>2018</v>
      </c>
      <c r="R42">
        <v>504</v>
      </c>
      <c r="S42">
        <v>0</v>
      </c>
      <c r="T42">
        <v>123276</v>
      </c>
      <c r="U42">
        <v>6371</v>
      </c>
      <c r="V42">
        <v>25973</v>
      </c>
      <c r="W42">
        <v>76165</v>
      </c>
      <c r="X42">
        <v>232289</v>
      </c>
      <c r="Z42" s="33"/>
    </row>
    <row r="43" spans="1:26" x14ac:dyDescent="0.25">
      <c r="A43">
        <v>2008</v>
      </c>
      <c r="B43" t="s">
        <v>51</v>
      </c>
      <c r="C43" t="s">
        <v>18</v>
      </c>
      <c r="D43" t="s">
        <v>89</v>
      </c>
      <c r="E43">
        <v>0</v>
      </c>
      <c r="I43">
        <v>2</v>
      </c>
      <c r="J43">
        <v>0</v>
      </c>
      <c r="N43">
        <v>2</v>
      </c>
      <c r="Q43">
        <v>2019</v>
      </c>
      <c r="R43">
        <v>836</v>
      </c>
      <c r="S43">
        <v>1836</v>
      </c>
      <c r="T43">
        <v>107980</v>
      </c>
      <c r="U43">
        <v>1078</v>
      </c>
      <c r="V43">
        <v>27376</v>
      </c>
      <c r="W43">
        <v>89736</v>
      </c>
      <c r="X43">
        <v>228842</v>
      </c>
      <c r="Z43" s="33"/>
    </row>
    <row r="44" spans="1:26" x14ac:dyDescent="0.25">
      <c r="A44">
        <v>2007</v>
      </c>
      <c r="B44" t="s">
        <v>51</v>
      </c>
      <c r="C44" t="s">
        <v>18</v>
      </c>
      <c r="D44" t="s">
        <v>89</v>
      </c>
      <c r="E44">
        <v>0</v>
      </c>
      <c r="I44">
        <v>2</v>
      </c>
      <c r="J44">
        <v>0</v>
      </c>
      <c r="N44">
        <v>2</v>
      </c>
      <c r="Q44" t="s">
        <v>20</v>
      </c>
      <c r="R44">
        <v>15931</v>
      </c>
      <c r="S44">
        <v>13607</v>
      </c>
      <c r="T44">
        <v>389318</v>
      </c>
      <c r="U44">
        <v>24055</v>
      </c>
      <c r="V44">
        <v>83542</v>
      </c>
      <c r="W44">
        <v>277223</v>
      </c>
      <c r="X44">
        <v>803676</v>
      </c>
    </row>
    <row r="45" spans="1:26" x14ac:dyDescent="0.25">
      <c r="A45">
        <v>2006</v>
      </c>
      <c r="B45" t="s">
        <v>51</v>
      </c>
      <c r="C45" t="s">
        <v>18</v>
      </c>
      <c r="D45" t="s">
        <v>89</v>
      </c>
      <c r="E45" s="1">
        <v>7397</v>
      </c>
      <c r="F45">
        <v>0</v>
      </c>
      <c r="G45" s="1">
        <v>18223</v>
      </c>
      <c r="H45" s="1">
        <v>5524</v>
      </c>
      <c r="I45">
        <v>1</v>
      </c>
      <c r="J45">
        <v>1.6</v>
      </c>
      <c r="K45">
        <v>0.38</v>
      </c>
      <c r="L45">
        <v>6.51</v>
      </c>
      <c r="M45">
        <v>1.17</v>
      </c>
      <c r="N45">
        <v>1</v>
      </c>
    </row>
    <row r="46" spans="1:26" x14ac:dyDescent="0.25">
      <c r="A46">
        <v>2005</v>
      </c>
      <c r="B46" t="s">
        <v>51</v>
      </c>
      <c r="C46" t="s">
        <v>18</v>
      </c>
      <c r="D46" t="s">
        <v>89</v>
      </c>
      <c r="E46" s="1">
        <v>7249</v>
      </c>
      <c r="F46">
        <v>0</v>
      </c>
      <c r="G46" s="1">
        <v>18069</v>
      </c>
      <c r="H46" s="1">
        <v>5521</v>
      </c>
      <c r="I46">
        <v>1</v>
      </c>
      <c r="J46">
        <v>3.5</v>
      </c>
      <c r="K46">
        <v>0.81</v>
      </c>
      <c r="L46">
        <v>13.85</v>
      </c>
      <c r="M46">
        <v>2.56</v>
      </c>
      <c r="N46">
        <v>1</v>
      </c>
      <c r="Q46" s="2" t="s">
        <v>48</v>
      </c>
      <c r="R46" s="2" t="s">
        <v>49</v>
      </c>
    </row>
    <row r="47" spans="1:26" x14ac:dyDescent="0.25">
      <c r="A47">
        <v>2004</v>
      </c>
      <c r="B47" t="s">
        <v>51</v>
      </c>
      <c r="C47" t="s">
        <v>18</v>
      </c>
      <c r="D47" t="s">
        <v>89</v>
      </c>
      <c r="E47">
        <v>0</v>
      </c>
      <c r="I47">
        <v>2</v>
      </c>
      <c r="J47">
        <v>0</v>
      </c>
      <c r="N47">
        <v>2</v>
      </c>
      <c r="Q47" s="2" t="s">
        <v>2</v>
      </c>
      <c r="R47" t="s">
        <v>52</v>
      </c>
      <c r="S47" t="s">
        <v>53</v>
      </c>
      <c r="T47" t="s">
        <v>50</v>
      </c>
      <c r="U47" t="s">
        <v>51</v>
      </c>
      <c r="V47" t="s">
        <v>54</v>
      </c>
      <c r="W47" t="s">
        <v>55</v>
      </c>
      <c r="X47" t="s">
        <v>20</v>
      </c>
    </row>
    <row r="48" spans="1:26" x14ac:dyDescent="0.25">
      <c r="A48">
        <v>2003</v>
      </c>
      <c r="B48" t="s">
        <v>51</v>
      </c>
      <c r="C48" t="s">
        <v>18</v>
      </c>
      <c r="D48" t="s">
        <v>89</v>
      </c>
      <c r="E48" s="1">
        <v>30954</v>
      </c>
      <c r="F48" s="1">
        <v>7246</v>
      </c>
      <c r="G48" s="1">
        <v>54663</v>
      </c>
      <c r="H48" s="1">
        <v>12096</v>
      </c>
      <c r="I48">
        <v>1</v>
      </c>
      <c r="J48">
        <v>9.5</v>
      </c>
      <c r="K48">
        <v>4.67</v>
      </c>
      <c r="L48">
        <v>18.399999999999999</v>
      </c>
      <c r="M48">
        <v>3.35</v>
      </c>
      <c r="N48">
        <v>1</v>
      </c>
      <c r="Q48">
        <v>2015</v>
      </c>
      <c r="S48">
        <v>4245</v>
      </c>
      <c r="T48">
        <v>13454</v>
      </c>
      <c r="U48">
        <v>3171</v>
      </c>
      <c r="V48">
        <v>9503</v>
      </c>
      <c r="W48">
        <v>12512</v>
      </c>
      <c r="X48">
        <v>8577</v>
      </c>
    </row>
    <row r="49" spans="1:24" x14ac:dyDescent="0.25">
      <c r="A49">
        <v>2002</v>
      </c>
      <c r="B49" t="s">
        <v>51</v>
      </c>
      <c r="C49" t="s">
        <v>18</v>
      </c>
      <c r="D49" t="s">
        <v>89</v>
      </c>
      <c r="E49">
        <v>0</v>
      </c>
      <c r="I49">
        <v>2</v>
      </c>
      <c r="J49">
        <v>0</v>
      </c>
      <c r="N49">
        <v>2</v>
      </c>
      <c r="Q49">
        <v>2016</v>
      </c>
      <c r="R49">
        <v>4224</v>
      </c>
      <c r="S49">
        <v>3925</v>
      </c>
      <c r="T49">
        <v>21013</v>
      </c>
      <c r="U49">
        <v>5365</v>
      </c>
      <c r="V49">
        <v>6247</v>
      </c>
      <c r="W49">
        <v>16844</v>
      </c>
      <c r="X49">
        <v>9603</v>
      </c>
    </row>
    <row r="50" spans="1:24" x14ac:dyDescent="0.25">
      <c r="A50">
        <v>2001</v>
      </c>
      <c r="B50" t="s">
        <v>51</v>
      </c>
      <c r="C50" t="s">
        <v>18</v>
      </c>
      <c r="D50" t="s">
        <v>89</v>
      </c>
      <c r="E50" s="1">
        <v>3025</v>
      </c>
      <c r="F50">
        <v>0</v>
      </c>
      <c r="G50" s="1">
        <v>9220</v>
      </c>
      <c r="H50" s="1">
        <v>3161</v>
      </c>
      <c r="I50">
        <v>1</v>
      </c>
      <c r="J50">
        <v>0.6</v>
      </c>
      <c r="K50">
        <v>0.08</v>
      </c>
      <c r="L50">
        <v>4.6900000000000004</v>
      </c>
      <c r="M50">
        <v>0.66</v>
      </c>
      <c r="N50">
        <v>1</v>
      </c>
      <c r="Q50">
        <v>2017</v>
      </c>
      <c r="R50">
        <v>5876</v>
      </c>
      <c r="S50">
        <v>3252</v>
      </c>
      <c r="T50">
        <v>14025</v>
      </c>
      <c r="U50">
        <v>4647</v>
      </c>
      <c r="V50">
        <v>2948</v>
      </c>
      <c r="W50">
        <v>10320</v>
      </c>
      <c r="X50">
        <v>6844.666666666667</v>
      </c>
    </row>
    <row r="51" spans="1:24" x14ac:dyDescent="0.25">
      <c r="A51">
        <v>2000</v>
      </c>
      <c r="B51" t="s">
        <v>51</v>
      </c>
      <c r="C51" t="s">
        <v>18</v>
      </c>
      <c r="D51" t="s">
        <v>89</v>
      </c>
      <c r="E51">
        <v>0</v>
      </c>
      <c r="I51">
        <v>2</v>
      </c>
      <c r="J51">
        <v>0</v>
      </c>
      <c r="N51">
        <v>2</v>
      </c>
      <c r="Q51">
        <v>2018</v>
      </c>
      <c r="R51">
        <v>1140</v>
      </c>
      <c r="T51">
        <v>27466</v>
      </c>
      <c r="U51">
        <v>4521</v>
      </c>
      <c r="V51">
        <v>10309</v>
      </c>
      <c r="W51">
        <v>20135</v>
      </c>
      <c r="X51">
        <v>12714.2</v>
      </c>
    </row>
    <row r="52" spans="1:24" x14ac:dyDescent="0.25">
      <c r="A52">
        <v>1999</v>
      </c>
      <c r="B52" t="s">
        <v>51</v>
      </c>
      <c r="C52" t="s">
        <v>18</v>
      </c>
      <c r="D52" t="s">
        <v>89</v>
      </c>
      <c r="E52" s="1">
        <v>4966</v>
      </c>
      <c r="F52">
        <v>0</v>
      </c>
      <c r="G52" s="1">
        <v>13380</v>
      </c>
      <c r="H52" s="1">
        <v>4293</v>
      </c>
      <c r="I52">
        <v>1</v>
      </c>
      <c r="J52">
        <v>0.8</v>
      </c>
      <c r="K52">
        <v>0.16</v>
      </c>
      <c r="L52">
        <v>4.37</v>
      </c>
      <c r="M52">
        <v>0.72</v>
      </c>
      <c r="N52">
        <v>1</v>
      </c>
      <c r="Q52">
        <v>2019</v>
      </c>
      <c r="R52">
        <v>1630</v>
      </c>
      <c r="S52">
        <v>2468</v>
      </c>
      <c r="T52">
        <v>25654</v>
      </c>
      <c r="U52">
        <v>1862</v>
      </c>
      <c r="V52">
        <v>11126</v>
      </c>
      <c r="W52">
        <v>22848</v>
      </c>
      <c r="X52">
        <v>10931.333333333334</v>
      </c>
    </row>
    <row r="53" spans="1:24" x14ac:dyDescent="0.25">
      <c r="A53">
        <v>1998</v>
      </c>
      <c r="B53" t="s">
        <v>51</v>
      </c>
      <c r="C53" t="s">
        <v>18</v>
      </c>
      <c r="D53" t="s">
        <v>89</v>
      </c>
      <c r="E53" s="1">
        <v>3464</v>
      </c>
      <c r="F53">
        <v>0</v>
      </c>
      <c r="G53" s="1">
        <v>8968</v>
      </c>
      <c r="H53" s="1">
        <v>2808</v>
      </c>
      <c r="I53">
        <v>1</v>
      </c>
      <c r="J53">
        <v>0.9</v>
      </c>
      <c r="K53">
        <v>0.18</v>
      </c>
      <c r="L53">
        <v>4.1399999999999997</v>
      </c>
      <c r="M53">
        <v>0.71</v>
      </c>
      <c r="N53">
        <v>1</v>
      </c>
      <c r="Q53" t="s">
        <v>20</v>
      </c>
      <c r="R53">
        <v>3217.5</v>
      </c>
      <c r="S53">
        <v>3472.5</v>
      </c>
      <c r="T53">
        <v>20322.400000000001</v>
      </c>
      <c r="U53">
        <v>3913.2</v>
      </c>
      <c r="V53">
        <v>8026.6</v>
      </c>
      <c r="W53">
        <v>16531.8</v>
      </c>
      <c r="X53">
        <v>9668.9285714285706</v>
      </c>
    </row>
    <row r="54" spans="1:24" ht="15.75" thickBot="1" x14ac:dyDescent="0.3">
      <c r="A54">
        <v>1997</v>
      </c>
      <c r="B54" t="s">
        <v>51</v>
      </c>
      <c r="C54" t="s">
        <v>18</v>
      </c>
      <c r="D54" t="s">
        <v>89</v>
      </c>
      <c r="E54" s="1">
        <v>6954</v>
      </c>
      <c r="F54">
        <v>0</v>
      </c>
      <c r="G54" s="1">
        <v>17350</v>
      </c>
      <c r="H54" s="1">
        <v>5304</v>
      </c>
      <c r="I54">
        <v>1</v>
      </c>
      <c r="J54">
        <v>1.3</v>
      </c>
      <c r="K54">
        <v>0.28999999999999998</v>
      </c>
      <c r="L54">
        <v>5.33</v>
      </c>
      <c r="M54">
        <v>0.94</v>
      </c>
      <c r="N54">
        <v>1</v>
      </c>
    </row>
    <row r="55" spans="1:24" x14ac:dyDescent="0.25">
      <c r="A55">
        <v>1996</v>
      </c>
      <c r="B55" t="s">
        <v>51</v>
      </c>
      <c r="C55" t="s">
        <v>18</v>
      </c>
      <c r="D55" t="s">
        <v>89</v>
      </c>
      <c r="E55" s="1">
        <v>14301</v>
      </c>
      <c r="F55">
        <v>818</v>
      </c>
      <c r="G55" s="1">
        <v>27784</v>
      </c>
      <c r="H55" s="1">
        <v>6879</v>
      </c>
      <c r="I55">
        <v>1</v>
      </c>
      <c r="J55">
        <v>3.3</v>
      </c>
      <c r="K55">
        <v>1.31</v>
      </c>
      <c r="L55">
        <v>7.92</v>
      </c>
      <c r="M55">
        <v>1.51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51</v>
      </c>
      <c r="C56" t="s">
        <v>18</v>
      </c>
      <c r="D56" t="s">
        <v>89</v>
      </c>
      <c r="E56" s="1">
        <v>14719</v>
      </c>
      <c r="F56" s="1">
        <v>1598</v>
      </c>
      <c r="G56" s="1">
        <v>27840</v>
      </c>
      <c r="H56" s="1">
        <v>6695</v>
      </c>
      <c r="I56">
        <v>1</v>
      </c>
      <c r="J56">
        <v>2.6</v>
      </c>
      <c r="K56">
        <v>1.1000000000000001</v>
      </c>
      <c r="L56">
        <v>6.1</v>
      </c>
      <c r="M56">
        <v>1.1499999999999999</v>
      </c>
      <c r="N56">
        <v>1</v>
      </c>
      <c r="Q56" s="14">
        <v>2015</v>
      </c>
      <c r="R56">
        <v>80281</v>
      </c>
      <c r="S56">
        <v>16773</v>
      </c>
      <c r="T56" s="3">
        <f>S56/R56</f>
        <v>0.20892863815846838</v>
      </c>
      <c r="U56">
        <v>9503</v>
      </c>
      <c r="V56">
        <v>24325</v>
      </c>
      <c r="W56" s="31">
        <f>SQRT((U56/R56)^2+(V56*T56/R56)^2)</f>
        <v>0.1342363126097624</v>
      </c>
    </row>
    <row r="57" spans="1:24" x14ac:dyDescent="0.25">
      <c r="A57">
        <v>1994</v>
      </c>
      <c r="B57" t="s">
        <v>51</v>
      </c>
      <c r="C57" t="s">
        <v>18</v>
      </c>
      <c r="D57" t="s">
        <v>89</v>
      </c>
      <c r="E57" s="1">
        <v>33803</v>
      </c>
      <c r="F57" s="1">
        <v>10697</v>
      </c>
      <c r="G57" s="1">
        <v>56908</v>
      </c>
      <c r="H57" s="1">
        <v>11789</v>
      </c>
      <c r="I57">
        <v>1</v>
      </c>
      <c r="J57">
        <v>5</v>
      </c>
      <c r="K57">
        <v>2.6</v>
      </c>
      <c r="L57">
        <v>9.4600000000000009</v>
      </c>
      <c r="M57">
        <v>1.66</v>
      </c>
      <c r="N57">
        <v>1</v>
      </c>
      <c r="Q57" s="14">
        <v>2016</v>
      </c>
      <c r="R57">
        <v>173683</v>
      </c>
      <c r="S57">
        <v>10838</v>
      </c>
      <c r="T57" s="3">
        <f t="shared" ref="T57:T60" si="8">S57/R57</f>
        <v>6.2401040976952267E-2</v>
      </c>
      <c r="U57">
        <v>6247</v>
      </c>
      <c r="V57">
        <v>32851</v>
      </c>
      <c r="W57" s="31">
        <f t="shared" ref="W57:W60" si="9">SQRT((U57/R57)^2+(V57*T57/R57)^2)</f>
        <v>3.7854846294251919E-2</v>
      </c>
    </row>
    <row r="58" spans="1:24" x14ac:dyDescent="0.25">
      <c r="A58">
        <v>1993</v>
      </c>
      <c r="B58" t="s">
        <v>51</v>
      </c>
      <c r="C58" t="s">
        <v>18</v>
      </c>
      <c r="D58" t="s">
        <v>89</v>
      </c>
      <c r="E58" s="1">
        <v>16468</v>
      </c>
      <c r="F58">
        <v>0</v>
      </c>
      <c r="G58" s="1">
        <v>34580</v>
      </c>
      <c r="H58" s="1">
        <v>9241</v>
      </c>
      <c r="I58">
        <v>1</v>
      </c>
      <c r="J58">
        <v>1.8</v>
      </c>
      <c r="K58">
        <v>0.62</v>
      </c>
      <c r="L58">
        <v>5.29</v>
      </c>
      <c r="M58">
        <v>1.01</v>
      </c>
      <c r="N58">
        <v>1</v>
      </c>
      <c r="Q58" s="14">
        <v>2017</v>
      </c>
      <c r="R58">
        <v>88581</v>
      </c>
      <c r="S58">
        <v>2582</v>
      </c>
      <c r="T58" s="3">
        <f t="shared" si="8"/>
        <v>2.9148462988677029E-2</v>
      </c>
      <c r="U58">
        <v>2948</v>
      </c>
      <c r="V58">
        <v>21783</v>
      </c>
      <c r="W58" s="31">
        <f t="shared" si="9"/>
        <v>3.4043437869012504E-2</v>
      </c>
    </row>
    <row r="59" spans="1:24" x14ac:dyDescent="0.25">
      <c r="A59">
        <v>2020</v>
      </c>
      <c r="B59" t="s">
        <v>55</v>
      </c>
      <c r="C59" t="s">
        <v>18</v>
      </c>
      <c r="D59" t="s">
        <v>89</v>
      </c>
      <c r="E59" s="1">
        <v>69980</v>
      </c>
      <c r="F59" s="1">
        <v>32351</v>
      </c>
      <c r="G59" s="1">
        <v>107608</v>
      </c>
      <c r="H59" s="1">
        <v>19199</v>
      </c>
      <c r="I59">
        <v>0</v>
      </c>
      <c r="J59">
        <v>21.9</v>
      </c>
      <c r="K59">
        <v>13.86</v>
      </c>
      <c r="L59">
        <v>32.76</v>
      </c>
      <c r="M59">
        <v>4.83</v>
      </c>
      <c r="N59">
        <v>0</v>
      </c>
      <c r="Q59" s="14">
        <v>2018</v>
      </c>
      <c r="R59">
        <v>232289</v>
      </c>
      <c r="S59">
        <v>25973</v>
      </c>
      <c r="T59" s="3">
        <f t="shared" si="8"/>
        <v>0.11181330153386514</v>
      </c>
      <c r="U59">
        <v>10309</v>
      </c>
      <c r="V59">
        <v>41706</v>
      </c>
      <c r="W59" s="31">
        <f t="shared" si="9"/>
        <v>4.8709444068743342E-2</v>
      </c>
    </row>
    <row r="60" spans="1:24" ht="15.75" thickBot="1" x14ac:dyDescent="0.3">
      <c r="A60">
        <v>2019</v>
      </c>
      <c r="B60" t="s">
        <v>55</v>
      </c>
      <c r="C60" t="s">
        <v>18</v>
      </c>
      <c r="D60" t="s">
        <v>89</v>
      </c>
      <c r="E60" s="1">
        <v>89736</v>
      </c>
      <c r="F60" s="1">
        <v>44955</v>
      </c>
      <c r="G60" s="1">
        <v>134517</v>
      </c>
      <c r="H60" s="1">
        <v>22848</v>
      </c>
      <c r="I60">
        <v>0</v>
      </c>
      <c r="J60">
        <v>19.5</v>
      </c>
      <c r="K60">
        <v>12.69</v>
      </c>
      <c r="L60">
        <v>28.87</v>
      </c>
      <c r="M60">
        <v>4.12</v>
      </c>
      <c r="N60">
        <v>0</v>
      </c>
      <c r="Q60" s="16">
        <v>2019</v>
      </c>
      <c r="R60" s="17">
        <v>228842</v>
      </c>
      <c r="S60" s="17">
        <v>27376</v>
      </c>
      <c r="T60" s="28">
        <f t="shared" si="8"/>
        <v>0.11962838989346361</v>
      </c>
      <c r="U60" s="17">
        <v>11126</v>
      </c>
      <c r="V60" s="17">
        <v>41458</v>
      </c>
      <c r="W60" s="32">
        <f t="shared" si="9"/>
        <v>5.3230352073223748E-2</v>
      </c>
    </row>
    <row r="61" spans="1:24" x14ac:dyDescent="0.25">
      <c r="A61">
        <v>2018</v>
      </c>
      <c r="B61" t="s">
        <v>55</v>
      </c>
      <c r="C61" t="s">
        <v>18</v>
      </c>
      <c r="D61" t="s">
        <v>89</v>
      </c>
      <c r="E61" s="1">
        <v>76165</v>
      </c>
      <c r="F61" s="1">
        <v>36700</v>
      </c>
      <c r="G61" s="1">
        <v>115629</v>
      </c>
      <c r="H61" s="1">
        <v>20135</v>
      </c>
      <c r="I61">
        <v>0</v>
      </c>
      <c r="J61">
        <v>10.4</v>
      </c>
      <c r="K61">
        <v>6.49</v>
      </c>
      <c r="L61">
        <v>16.16</v>
      </c>
      <c r="M61">
        <v>2.42</v>
      </c>
      <c r="N61">
        <v>0</v>
      </c>
    </row>
    <row r="62" spans="1:24" x14ac:dyDescent="0.25">
      <c r="A62">
        <v>2017</v>
      </c>
      <c r="B62" t="s">
        <v>55</v>
      </c>
      <c r="C62" t="s">
        <v>18</v>
      </c>
      <c r="D62" t="s">
        <v>89</v>
      </c>
      <c r="E62" s="1">
        <v>25111</v>
      </c>
      <c r="F62" s="1">
        <v>4883</v>
      </c>
      <c r="G62" s="1">
        <v>45339</v>
      </c>
      <c r="H62" s="1">
        <v>10320</v>
      </c>
      <c r="I62">
        <v>0</v>
      </c>
      <c r="J62">
        <v>6.4</v>
      </c>
      <c r="K62">
        <v>2.95</v>
      </c>
      <c r="L62">
        <v>13.24</v>
      </c>
      <c r="M62">
        <v>2.46</v>
      </c>
      <c r="N62">
        <v>0</v>
      </c>
    </row>
    <row r="63" spans="1:24" x14ac:dyDescent="0.25">
      <c r="A63">
        <v>2016</v>
      </c>
      <c r="B63" t="s">
        <v>55</v>
      </c>
      <c r="C63" t="s">
        <v>18</v>
      </c>
      <c r="D63" t="s">
        <v>89</v>
      </c>
      <c r="E63" s="1">
        <v>59363</v>
      </c>
      <c r="F63" s="1">
        <v>26349</v>
      </c>
      <c r="G63" s="1">
        <v>92377</v>
      </c>
      <c r="H63" s="1">
        <v>16844</v>
      </c>
      <c r="I63">
        <v>0</v>
      </c>
      <c r="J63">
        <v>19.899999999999999</v>
      </c>
      <c r="K63">
        <v>12.21</v>
      </c>
      <c r="L63">
        <v>30.72</v>
      </c>
      <c r="M63">
        <v>4.71</v>
      </c>
      <c r="N63">
        <v>0</v>
      </c>
    </row>
    <row r="64" spans="1:24" x14ac:dyDescent="0.25">
      <c r="A64">
        <v>2015</v>
      </c>
      <c r="B64" t="s">
        <v>55</v>
      </c>
      <c r="C64" t="s">
        <v>18</v>
      </c>
      <c r="D64" t="s">
        <v>89</v>
      </c>
      <c r="E64" s="1">
        <v>26848</v>
      </c>
      <c r="F64" s="1">
        <v>2325</v>
      </c>
      <c r="G64" s="1">
        <v>51372</v>
      </c>
      <c r="H64" s="1">
        <v>12512</v>
      </c>
      <c r="I64">
        <v>1</v>
      </c>
      <c r="J64">
        <v>6.2</v>
      </c>
      <c r="K64">
        <v>2.6</v>
      </c>
      <c r="L64">
        <v>14.13</v>
      </c>
      <c r="M64">
        <v>2.71</v>
      </c>
      <c r="N64">
        <v>1</v>
      </c>
    </row>
    <row r="65" spans="1:14" x14ac:dyDescent="0.25">
      <c r="A65">
        <v>2014</v>
      </c>
      <c r="B65" t="s">
        <v>55</v>
      </c>
      <c r="C65" t="s">
        <v>18</v>
      </c>
      <c r="D65" t="s">
        <v>89</v>
      </c>
      <c r="E65" s="1">
        <v>34648</v>
      </c>
      <c r="F65" s="1">
        <v>7559</v>
      </c>
      <c r="G65" s="1">
        <v>61737</v>
      </c>
      <c r="H65" s="1">
        <v>13821</v>
      </c>
      <c r="I65">
        <v>1</v>
      </c>
      <c r="J65">
        <v>12.2</v>
      </c>
      <c r="K65">
        <v>5.92</v>
      </c>
      <c r="L65">
        <v>23.42</v>
      </c>
      <c r="M65">
        <v>4.3099999999999996</v>
      </c>
      <c r="N65">
        <v>1</v>
      </c>
    </row>
    <row r="66" spans="1:14" x14ac:dyDescent="0.25">
      <c r="A66">
        <v>2013</v>
      </c>
      <c r="B66" t="s">
        <v>55</v>
      </c>
      <c r="C66" t="s">
        <v>18</v>
      </c>
      <c r="D66" t="s">
        <v>89</v>
      </c>
      <c r="E66" s="1">
        <v>24314</v>
      </c>
      <c r="F66" s="1">
        <v>3258</v>
      </c>
      <c r="G66" s="1">
        <v>45370</v>
      </c>
      <c r="H66" s="1">
        <v>10743</v>
      </c>
      <c r="I66">
        <v>1</v>
      </c>
      <c r="J66">
        <v>8.1</v>
      </c>
      <c r="K66">
        <v>3.65</v>
      </c>
      <c r="L66">
        <v>17.02</v>
      </c>
      <c r="M66">
        <v>3.21</v>
      </c>
      <c r="N66">
        <v>1</v>
      </c>
    </row>
    <row r="67" spans="1:14" x14ac:dyDescent="0.25">
      <c r="A67">
        <v>2012</v>
      </c>
      <c r="B67" t="s">
        <v>55</v>
      </c>
      <c r="C67" t="s">
        <v>18</v>
      </c>
      <c r="D67" t="s">
        <v>89</v>
      </c>
      <c r="E67" s="1">
        <v>27096</v>
      </c>
      <c r="F67" s="1">
        <v>3647</v>
      </c>
      <c r="G67" s="1">
        <v>50544</v>
      </c>
      <c r="H67" s="1">
        <v>11964</v>
      </c>
      <c r="I67">
        <v>1</v>
      </c>
      <c r="J67">
        <v>7.8</v>
      </c>
      <c r="K67">
        <v>3.41</v>
      </c>
      <c r="L67">
        <v>16.91</v>
      </c>
      <c r="M67">
        <v>3.22</v>
      </c>
      <c r="N67">
        <v>1</v>
      </c>
    </row>
    <row r="68" spans="1:14" x14ac:dyDescent="0.25">
      <c r="A68">
        <v>2011</v>
      </c>
      <c r="B68" t="s">
        <v>55</v>
      </c>
      <c r="C68" t="s">
        <v>18</v>
      </c>
      <c r="D68" t="s">
        <v>89</v>
      </c>
      <c r="E68" s="1">
        <v>55138</v>
      </c>
      <c r="F68" s="1">
        <v>21642</v>
      </c>
      <c r="G68" s="1">
        <v>88633</v>
      </c>
      <c r="H68" s="1">
        <v>17090</v>
      </c>
      <c r="I68">
        <v>0</v>
      </c>
      <c r="J68">
        <v>22.6</v>
      </c>
      <c r="K68">
        <v>13.48</v>
      </c>
      <c r="L68">
        <v>35.31</v>
      </c>
      <c r="M68">
        <v>5.59</v>
      </c>
      <c r="N68">
        <v>0</v>
      </c>
    </row>
    <row r="69" spans="1:14" x14ac:dyDescent="0.25">
      <c r="A69">
        <v>2010</v>
      </c>
      <c r="B69" t="s">
        <v>55</v>
      </c>
      <c r="C69" t="s">
        <v>18</v>
      </c>
      <c r="D69" t="s">
        <v>89</v>
      </c>
      <c r="E69" s="1">
        <v>19271</v>
      </c>
      <c r="F69" s="1">
        <v>1352</v>
      </c>
      <c r="G69" s="1">
        <v>37190</v>
      </c>
      <c r="H69" s="1">
        <v>9143</v>
      </c>
      <c r="I69">
        <v>1</v>
      </c>
      <c r="J69">
        <v>7.2</v>
      </c>
      <c r="K69">
        <v>3.02</v>
      </c>
      <c r="L69">
        <v>16.100000000000001</v>
      </c>
      <c r="M69">
        <v>3.09</v>
      </c>
      <c r="N69">
        <v>1</v>
      </c>
    </row>
    <row r="70" spans="1:14" x14ac:dyDescent="0.25">
      <c r="A70">
        <v>2009</v>
      </c>
      <c r="B70" t="s">
        <v>55</v>
      </c>
      <c r="C70" t="s">
        <v>18</v>
      </c>
      <c r="D70" t="s">
        <v>89</v>
      </c>
      <c r="E70" s="1">
        <v>69942</v>
      </c>
      <c r="F70" s="1">
        <v>23883</v>
      </c>
      <c r="G70" s="1">
        <v>116001</v>
      </c>
      <c r="H70" s="1">
        <v>23500</v>
      </c>
      <c r="I70">
        <v>1</v>
      </c>
      <c r="J70">
        <v>22.9</v>
      </c>
      <c r="K70">
        <v>13.05</v>
      </c>
      <c r="L70">
        <v>36.99</v>
      </c>
      <c r="M70">
        <v>6.14</v>
      </c>
      <c r="N70">
        <v>1</v>
      </c>
    </row>
    <row r="71" spans="1:14" x14ac:dyDescent="0.25">
      <c r="A71">
        <v>2008</v>
      </c>
      <c r="B71" t="s">
        <v>55</v>
      </c>
      <c r="C71" t="s">
        <v>18</v>
      </c>
      <c r="D71" t="s">
        <v>89</v>
      </c>
      <c r="E71" s="1">
        <v>23598</v>
      </c>
      <c r="F71">
        <v>0</v>
      </c>
      <c r="G71" s="1">
        <v>48478</v>
      </c>
      <c r="H71" s="1">
        <v>12694</v>
      </c>
      <c r="I71">
        <v>1</v>
      </c>
      <c r="J71">
        <v>6.7</v>
      </c>
      <c r="K71">
        <v>2.44</v>
      </c>
      <c r="L71">
        <v>17.32</v>
      </c>
      <c r="M71">
        <v>3.41</v>
      </c>
      <c r="N71">
        <v>1</v>
      </c>
    </row>
    <row r="72" spans="1:14" x14ac:dyDescent="0.25">
      <c r="A72">
        <v>2007</v>
      </c>
      <c r="B72" t="s">
        <v>55</v>
      </c>
      <c r="C72" t="s">
        <v>18</v>
      </c>
      <c r="D72" t="s">
        <v>89</v>
      </c>
      <c r="E72" s="1">
        <v>28396</v>
      </c>
      <c r="F72" s="1">
        <v>10551</v>
      </c>
      <c r="G72" s="1">
        <v>46240</v>
      </c>
      <c r="H72" s="1">
        <v>9105</v>
      </c>
      <c r="I72">
        <v>1</v>
      </c>
      <c r="J72">
        <v>11.4</v>
      </c>
      <c r="K72">
        <v>6.69</v>
      </c>
      <c r="L72">
        <v>18.88</v>
      </c>
      <c r="M72">
        <v>3.04</v>
      </c>
      <c r="N72">
        <v>1</v>
      </c>
    </row>
    <row r="73" spans="1:14" x14ac:dyDescent="0.25">
      <c r="A73">
        <v>2006</v>
      </c>
      <c r="B73" t="s">
        <v>55</v>
      </c>
      <c r="C73" t="s">
        <v>18</v>
      </c>
      <c r="D73" t="s">
        <v>89</v>
      </c>
      <c r="E73" s="1">
        <v>33010</v>
      </c>
      <c r="F73" s="1">
        <v>7521</v>
      </c>
      <c r="G73" s="1">
        <v>58498</v>
      </c>
      <c r="H73" s="1">
        <v>13005</v>
      </c>
      <c r="I73">
        <v>1</v>
      </c>
      <c r="J73">
        <v>7.1</v>
      </c>
      <c r="K73">
        <v>3.43</v>
      </c>
      <c r="L73">
        <v>14.21</v>
      </c>
      <c r="M73">
        <v>2.6</v>
      </c>
      <c r="N73">
        <v>1</v>
      </c>
    </row>
    <row r="74" spans="1:14" x14ac:dyDescent="0.25">
      <c r="A74">
        <v>2005</v>
      </c>
      <c r="B74" t="s">
        <v>55</v>
      </c>
      <c r="C74" t="s">
        <v>18</v>
      </c>
      <c r="D74" t="s">
        <v>89</v>
      </c>
      <c r="E74" s="1">
        <v>17443</v>
      </c>
      <c r="F74">
        <v>0</v>
      </c>
      <c r="G74" s="1">
        <v>35275</v>
      </c>
      <c r="H74" s="1">
        <v>9098</v>
      </c>
      <c r="I74">
        <v>1</v>
      </c>
      <c r="J74">
        <v>8.4</v>
      </c>
      <c r="K74">
        <v>3.17</v>
      </c>
      <c r="L74">
        <v>20.43</v>
      </c>
      <c r="M74">
        <v>4.04</v>
      </c>
      <c r="N74">
        <v>1</v>
      </c>
    </row>
    <row r="75" spans="1:14" x14ac:dyDescent="0.25">
      <c r="A75">
        <v>2004</v>
      </c>
      <c r="B75" t="s">
        <v>55</v>
      </c>
      <c r="C75" t="s">
        <v>18</v>
      </c>
      <c r="D75" t="s">
        <v>89</v>
      </c>
      <c r="E75" s="1">
        <v>14177</v>
      </c>
      <c r="F75">
        <v>0</v>
      </c>
      <c r="G75" s="1">
        <v>29167</v>
      </c>
      <c r="H75" s="1">
        <v>7648</v>
      </c>
      <c r="I75">
        <v>1</v>
      </c>
      <c r="J75">
        <v>5.5</v>
      </c>
      <c r="K75">
        <v>1.99</v>
      </c>
      <c r="L75">
        <v>14.52</v>
      </c>
      <c r="M75">
        <v>2.84</v>
      </c>
      <c r="N75">
        <v>1</v>
      </c>
    </row>
    <row r="76" spans="1:14" x14ac:dyDescent="0.25">
      <c r="A76">
        <v>2003</v>
      </c>
      <c r="B76" t="s">
        <v>55</v>
      </c>
      <c r="C76" t="s">
        <v>18</v>
      </c>
      <c r="D76" t="s">
        <v>89</v>
      </c>
      <c r="E76" s="1">
        <v>32509</v>
      </c>
      <c r="F76" s="1">
        <v>8079</v>
      </c>
      <c r="G76" s="1">
        <v>56940</v>
      </c>
      <c r="H76" s="1">
        <v>12465</v>
      </c>
      <c r="I76">
        <v>1</v>
      </c>
      <c r="J76">
        <v>10</v>
      </c>
      <c r="K76">
        <v>4.99</v>
      </c>
      <c r="L76">
        <v>19.02</v>
      </c>
      <c r="M76">
        <v>3.44</v>
      </c>
      <c r="N76">
        <v>1</v>
      </c>
    </row>
    <row r="77" spans="1:14" x14ac:dyDescent="0.25">
      <c r="A77">
        <v>2002</v>
      </c>
      <c r="B77" t="s">
        <v>55</v>
      </c>
      <c r="C77" t="s">
        <v>18</v>
      </c>
      <c r="D77" t="s">
        <v>89</v>
      </c>
      <c r="E77" s="1">
        <v>31092</v>
      </c>
      <c r="F77" s="1">
        <v>7930</v>
      </c>
      <c r="G77" s="1">
        <v>54254</v>
      </c>
      <c r="H77" s="1">
        <v>11817</v>
      </c>
      <c r="I77">
        <v>1</v>
      </c>
      <c r="J77">
        <v>8.9</v>
      </c>
      <c r="K77">
        <v>4.5</v>
      </c>
      <c r="L77">
        <v>16.8</v>
      </c>
      <c r="M77">
        <v>3.01</v>
      </c>
      <c r="N77">
        <v>1</v>
      </c>
    </row>
    <row r="78" spans="1:14" x14ac:dyDescent="0.25">
      <c r="A78">
        <v>2001</v>
      </c>
      <c r="B78" t="s">
        <v>55</v>
      </c>
      <c r="C78" t="s">
        <v>18</v>
      </c>
      <c r="D78" t="s">
        <v>89</v>
      </c>
      <c r="E78" s="1">
        <v>60395</v>
      </c>
      <c r="F78" s="1">
        <v>25999</v>
      </c>
      <c r="G78" s="1">
        <v>94792</v>
      </c>
      <c r="H78" s="1">
        <v>17550</v>
      </c>
      <c r="I78">
        <v>0</v>
      </c>
      <c r="J78">
        <v>12.7</v>
      </c>
      <c r="K78">
        <v>7.56</v>
      </c>
      <c r="L78">
        <v>20.48</v>
      </c>
      <c r="M78">
        <v>3.24</v>
      </c>
      <c r="N78">
        <v>0</v>
      </c>
    </row>
    <row r="79" spans="1:14" x14ac:dyDescent="0.25">
      <c r="A79">
        <v>2000</v>
      </c>
      <c r="B79" t="s">
        <v>55</v>
      </c>
      <c r="C79" t="s">
        <v>18</v>
      </c>
      <c r="D79" t="s">
        <v>89</v>
      </c>
      <c r="E79" s="1">
        <v>26790</v>
      </c>
      <c r="F79" s="1">
        <v>6001</v>
      </c>
      <c r="G79" s="1">
        <v>47580</v>
      </c>
      <c r="H79" s="1">
        <v>10607</v>
      </c>
      <c r="I79">
        <v>1</v>
      </c>
      <c r="J79">
        <v>7.3</v>
      </c>
      <c r="K79">
        <v>3.54</v>
      </c>
      <c r="L79">
        <v>14.48</v>
      </c>
      <c r="M79">
        <v>2.64</v>
      </c>
      <c r="N79">
        <v>1</v>
      </c>
    </row>
    <row r="80" spans="1:14" x14ac:dyDescent="0.25">
      <c r="A80">
        <v>1999</v>
      </c>
      <c r="B80" t="s">
        <v>55</v>
      </c>
      <c r="C80" t="s">
        <v>18</v>
      </c>
      <c r="D80" t="s">
        <v>89</v>
      </c>
      <c r="E80" s="1">
        <v>74944</v>
      </c>
      <c r="F80" s="1">
        <v>33184</v>
      </c>
      <c r="G80" s="1">
        <v>116704</v>
      </c>
      <c r="H80" s="1">
        <v>21307</v>
      </c>
      <c r="I80">
        <v>0</v>
      </c>
      <c r="J80">
        <v>12.7</v>
      </c>
      <c r="K80">
        <v>7.68</v>
      </c>
      <c r="L80">
        <v>20.190000000000001</v>
      </c>
      <c r="M80">
        <v>3.14</v>
      </c>
      <c r="N80">
        <v>0</v>
      </c>
    </row>
    <row r="81" spans="1:14" x14ac:dyDescent="0.25">
      <c r="A81">
        <v>1998</v>
      </c>
      <c r="B81" t="s">
        <v>55</v>
      </c>
      <c r="C81" t="s">
        <v>18</v>
      </c>
      <c r="D81" t="s">
        <v>89</v>
      </c>
      <c r="E81" s="1">
        <v>70033</v>
      </c>
      <c r="F81" s="1">
        <v>34764</v>
      </c>
      <c r="G81" s="1">
        <v>105301</v>
      </c>
      <c r="H81" s="1">
        <v>17995</v>
      </c>
      <c r="I81">
        <v>0</v>
      </c>
      <c r="J81">
        <v>17.899999999999999</v>
      </c>
      <c r="K81">
        <v>11.67</v>
      </c>
      <c r="L81">
        <v>26.48</v>
      </c>
      <c r="M81">
        <v>3.76</v>
      </c>
      <c r="N81">
        <v>0</v>
      </c>
    </row>
    <row r="82" spans="1:14" x14ac:dyDescent="0.25">
      <c r="A82">
        <v>1997</v>
      </c>
      <c r="B82" t="s">
        <v>55</v>
      </c>
      <c r="C82" t="s">
        <v>18</v>
      </c>
      <c r="D82" t="s">
        <v>89</v>
      </c>
      <c r="E82" s="1">
        <v>41484</v>
      </c>
      <c r="F82" s="1">
        <v>12114</v>
      </c>
      <c r="G82" s="1">
        <v>70853</v>
      </c>
      <c r="H82" s="1">
        <v>14985</v>
      </c>
      <c r="I82">
        <v>0</v>
      </c>
      <c r="J82">
        <v>7.5</v>
      </c>
      <c r="K82">
        <v>3.86</v>
      </c>
      <c r="L82">
        <v>14.07</v>
      </c>
      <c r="M82">
        <v>2.4900000000000002</v>
      </c>
      <c r="N82">
        <v>0</v>
      </c>
    </row>
    <row r="83" spans="1:14" x14ac:dyDescent="0.25">
      <c r="A83">
        <v>1996</v>
      </c>
      <c r="B83" t="s">
        <v>55</v>
      </c>
      <c r="C83" t="s">
        <v>18</v>
      </c>
      <c r="D83" t="s">
        <v>89</v>
      </c>
      <c r="E83" s="1">
        <v>37599</v>
      </c>
      <c r="F83" s="1">
        <v>13489</v>
      </c>
      <c r="G83" s="1">
        <v>61709</v>
      </c>
      <c r="H83" s="1">
        <v>12301</v>
      </c>
      <c r="I83">
        <v>0</v>
      </c>
      <c r="J83">
        <v>8.6</v>
      </c>
      <c r="K83">
        <v>4.75</v>
      </c>
      <c r="L83">
        <v>15.09</v>
      </c>
      <c r="M83">
        <v>2.5499999999999998</v>
      </c>
      <c r="N83">
        <v>0</v>
      </c>
    </row>
    <row r="84" spans="1:14" x14ac:dyDescent="0.25">
      <c r="A84">
        <v>1995</v>
      </c>
      <c r="B84" t="s">
        <v>55</v>
      </c>
      <c r="C84" t="s">
        <v>18</v>
      </c>
      <c r="D84" t="s">
        <v>89</v>
      </c>
      <c r="E84" s="1">
        <v>85892</v>
      </c>
      <c r="F84" s="1">
        <v>47894</v>
      </c>
      <c r="G84" s="1">
        <v>123890</v>
      </c>
      <c r="H84" s="1">
        <v>19387</v>
      </c>
      <c r="I84">
        <v>0</v>
      </c>
      <c r="J84">
        <v>15.2</v>
      </c>
      <c r="K84">
        <v>10.33</v>
      </c>
      <c r="L84">
        <v>21.94</v>
      </c>
      <c r="M84">
        <v>2.94</v>
      </c>
      <c r="N84">
        <v>0</v>
      </c>
    </row>
    <row r="85" spans="1:14" x14ac:dyDescent="0.25">
      <c r="A85">
        <v>1994</v>
      </c>
      <c r="B85" t="s">
        <v>55</v>
      </c>
      <c r="C85" t="s">
        <v>18</v>
      </c>
      <c r="D85" t="s">
        <v>89</v>
      </c>
      <c r="E85" s="1">
        <v>108111</v>
      </c>
      <c r="F85" s="1">
        <v>62132</v>
      </c>
      <c r="G85" s="1">
        <v>154090</v>
      </c>
      <c r="H85" s="1">
        <v>23459</v>
      </c>
      <c r="I85">
        <v>0</v>
      </c>
      <c r="J85">
        <v>16</v>
      </c>
      <c r="K85">
        <v>10.99</v>
      </c>
      <c r="L85">
        <v>22.79</v>
      </c>
      <c r="M85">
        <v>2.99</v>
      </c>
      <c r="N85">
        <v>0</v>
      </c>
    </row>
    <row r="86" spans="1:14" x14ac:dyDescent="0.25">
      <c r="A86">
        <v>1993</v>
      </c>
      <c r="B86" t="s">
        <v>55</v>
      </c>
      <c r="C86" t="s">
        <v>18</v>
      </c>
      <c r="D86" t="s">
        <v>89</v>
      </c>
      <c r="E86" s="1">
        <v>88190</v>
      </c>
      <c r="F86" s="1">
        <v>40164</v>
      </c>
      <c r="G86" s="1">
        <v>136215</v>
      </c>
      <c r="H86" s="1">
        <v>24503</v>
      </c>
      <c r="I86">
        <v>0</v>
      </c>
      <c r="J86">
        <v>9.8000000000000007</v>
      </c>
      <c r="K86">
        <v>5.93</v>
      </c>
      <c r="L86">
        <v>15.82</v>
      </c>
      <c r="M86">
        <v>2.4700000000000002</v>
      </c>
      <c r="N86">
        <v>0</v>
      </c>
    </row>
    <row r="87" spans="1:14" x14ac:dyDescent="0.25">
      <c r="A87">
        <v>2020</v>
      </c>
      <c r="B87" t="s">
        <v>54</v>
      </c>
      <c r="C87" t="s">
        <v>18</v>
      </c>
      <c r="D87" t="s">
        <v>89</v>
      </c>
      <c r="E87" s="1">
        <v>19355</v>
      </c>
      <c r="F87" s="1">
        <v>2348</v>
      </c>
      <c r="G87" s="1">
        <v>36362</v>
      </c>
      <c r="H87" s="1">
        <v>8677</v>
      </c>
      <c r="I87">
        <v>1</v>
      </c>
      <c r="J87">
        <v>6</v>
      </c>
      <c r="K87">
        <v>2.62</v>
      </c>
      <c r="L87">
        <v>13.34</v>
      </c>
      <c r="M87">
        <v>2.5299999999999998</v>
      </c>
      <c r="N87">
        <v>1</v>
      </c>
    </row>
    <row r="88" spans="1:14" x14ac:dyDescent="0.25">
      <c r="A88">
        <v>2019</v>
      </c>
      <c r="B88" t="s">
        <v>54</v>
      </c>
      <c r="C88" t="s">
        <v>18</v>
      </c>
      <c r="D88" t="s">
        <v>89</v>
      </c>
      <c r="E88" s="1">
        <v>27376</v>
      </c>
      <c r="F88" s="1">
        <v>5570</v>
      </c>
      <c r="G88" s="1">
        <v>49182</v>
      </c>
      <c r="H88" s="1">
        <v>11126</v>
      </c>
      <c r="I88">
        <v>0</v>
      </c>
      <c r="J88">
        <v>6</v>
      </c>
      <c r="K88">
        <v>2.79</v>
      </c>
      <c r="L88">
        <v>12.29</v>
      </c>
      <c r="M88">
        <v>2.27</v>
      </c>
      <c r="N88">
        <v>0</v>
      </c>
    </row>
    <row r="89" spans="1:14" x14ac:dyDescent="0.25">
      <c r="A89">
        <v>2018</v>
      </c>
      <c r="B89" t="s">
        <v>54</v>
      </c>
      <c r="C89" t="s">
        <v>18</v>
      </c>
      <c r="D89" t="s">
        <v>89</v>
      </c>
      <c r="E89" s="1">
        <v>25973</v>
      </c>
      <c r="F89" s="1">
        <v>5768</v>
      </c>
      <c r="G89" s="1">
        <v>46178</v>
      </c>
      <c r="H89" s="1">
        <v>10309</v>
      </c>
      <c r="I89">
        <v>1</v>
      </c>
      <c r="J89">
        <v>3.5</v>
      </c>
      <c r="K89">
        <v>1.68</v>
      </c>
      <c r="L89">
        <v>7.31</v>
      </c>
      <c r="M89">
        <v>1.33</v>
      </c>
      <c r="N89">
        <v>1</v>
      </c>
    </row>
    <row r="90" spans="1:14" x14ac:dyDescent="0.25">
      <c r="A90">
        <v>2017</v>
      </c>
      <c r="B90" t="s">
        <v>54</v>
      </c>
      <c r="C90" t="s">
        <v>18</v>
      </c>
      <c r="D90" t="s">
        <v>89</v>
      </c>
      <c r="E90" s="1">
        <v>2582</v>
      </c>
      <c r="F90">
        <v>0</v>
      </c>
      <c r="G90" s="1">
        <v>8360</v>
      </c>
      <c r="H90" s="1">
        <v>2948</v>
      </c>
      <c r="I90">
        <v>1</v>
      </c>
      <c r="J90">
        <v>0.7</v>
      </c>
      <c r="K90">
        <v>7.0000000000000007E-2</v>
      </c>
      <c r="L90">
        <v>5.81</v>
      </c>
      <c r="M90">
        <v>0.74</v>
      </c>
      <c r="N90">
        <v>1</v>
      </c>
    </row>
    <row r="91" spans="1:14" x14ac:dyDescent="0.25">
      <c r="A91">
        <v>2016</v>
      </c>
      <c r="B91" t="s">
        <v>54</v>
      </c>
      <c r="C91" t="s">
        <v>18</v>
      </c>
      <c r="D91" t="s">
        <v>89</v>
      </c>
      <c r="E91" s="1">
        <v>10838</v>
      </c>
      <c r="F91">
        <v>0</v>
      </c>
      <c r="G91" s="1">
        <v>23082</v>
      </c>
      <c r="H91" s="1">
        <v>6247</v>
      </c>
      <c r="I91">
        <v>1</v>
      </c>
      <c r="J91">
        <v>3.6</v>
      </c>
      <c r="K91">
        <v>1.2</v>
      </c>
      <c r="L91">
        <v>10.43</v>
      </c>
      <c r="M91">
        <v>2.02</v>
      </c>
      <c r="N91">
        <v>1</v>
      </c>
    </row>
    <row r="92" spans="1:14" x14ac:dyDescent="0.25">
      <c r="A92">
        <v>2015</v>
      </c>
      <c r="B92" t="s">
        <v>54</v>
      </c>
      <c r="C92" t="s">
        <v>18</v>
      </c>
      <c r="D92" t="s">
        <v>89</v>
      </c>
      <c r="E92" s="1">
        <v>16773</v>
      </c>
      <c r="F92">
        <v>0</v>
      </c>
      <c r="G92" s="1">
        <v>35398</v>
      </c>
      <c r="H92" s="1">
        <v>9503</v>
      </c>
      <c r="I92">
        <v>1</v>
      </c>
      <c r="J92">
        <v>3.9</v>
      </c>
      <c r="K92">
        <v>1.32</v>
      </c>
      <c r="L92">
        <v>10.86</v>
      </c>
      <c r="M92">
        <v>2.1</v>
      </c>
      <c r="N92">
        <v>1</v>
      </c>
    </row>
    <row r="93" spans="1:14" x14ac:dyDescent="0.25">
      <c r="A93">
        <v>2014</v>
      </c>
      <c r="B93" t="s">
        <v>54</v>
      </c>
      <c r="C93" t="s">
        <v>18</v>
      </c>
      <c r="D93" t="s">
        <v>89</v>
      </c>
      <c r="E93" s="1">
        <v>3122</v>
      </c>
      <c r="F93">
        <v>0</v>
      </c>
      <c r="G93" s="1">
        <v>9982</v>
      </c>
      <c r="H93" s="1">
        <v>3500</v>
      </c>
      <c r="I93">
        <v>1</v>
      </c>
      <c r="J93">
        <v>1.1000000000000001</v>
      </c>
      <c r="K93">
        <v>0.12</v>
      </c>
      <c r="L93">
        <v>9.0399999999999991</v>
      </c>
      <c r="M93">
        <v>1.21</v>
      </c>
      <c r="N93">
        <v>1</v>
      </c>
    </row>
    <row r="94" spans="1:14" x14ac:dyDescent="0.25">
      <c r="A94">
        <v>2013</v>
      </c>
      <c r="B94" t="s">
        <v>54</v>
      </c>
      <c r="C94" t="s">
        <v>18</v>
      </c>
      <c r="D94" t="s">
        <v>89</v>
      </c>
      <c r="E94" s="1">
        <v>14587</v>
      </c>
      <c r="F94">
        <v>0</v>
      </c>
      <c r="G94" s="1">
        <v>29787</v>
      </c>
      <c r="H94" s="1">
        <v>7755</v>
      </c>
      <c r="I94">
        <v>1</v>
      </c>
      <c r="J94">
        <v>4.9000000000000004</v>
      </c>
      <c r="K94">
        <v>1.81</v>
      </c>
      <c r="L94">
        <v>12.39</v>
      </c>
      <c r="M94">
        <v>2.4</v>
      </c>
      <c r="N94">
        <v>1</v>
      </c>
    </row>
    <row r="95" spans="1:14" x14ac:dyDescent="0.25">
      <c r="A95">
        <v>2012</v>
      </c>
      <c r="B95" t="s">
        <v>54</v>
      </c>
      <c r="C95" t="s">
        <v>18</v>
      </c>
      <c r="D95" t="s">
        <v>89</v>
      </c>
      <c r="E95" s="1">
        <v>8429</v>
      </c>
      <c r="F95">
        <v>0</v>
      </c>
      <c r="G95" s="1">
        <v>20727</v>
      </c>
      <c r="H95" s="1">
        <v>6275</v>
      </c>
      <c r="I95">
        <v>1</v>
      </c>
      <c r="J95">
        <v>2.4</v>
      </c>
      <c r="K95">
        <v>0.56999999999999995</v>
      </c>
      <c r="L95">
        <v>9.6999999999999993</v>
      </c>
      <c r="M95">
        <v>1.77</v>
      </c>
      <c r="N95">
        <v>1</v>
      </c>
    </row>
    <row r="96" spans="1:14" x14ac:dyDescent="0.25">
      <c r="A96">
        <v>2011</v>
      </c>
      <c r="B96" t="s">
        <v>54</v>
      </c>
      <c r="C96" t="s">
        <v>18</v>
      </c>
      <c r="D96" t="s">
        <v>89</v>
      </c>
      <c r="E96" s="1">
        <v>16965</v>
      </c>
      <c r="F96">
        <v>865</v>
      </c>
      <c r="G96" s="1">
        <v>33065</v>
      </c>
      <c r="H96" s="1">
        <v>8215</v>
      </c>
      <c r="I96">
        <v>1</v>
      </c>
      <c r="J96">
        <v>6.9</v>
      </c>
      <c r="K96">
        <v>2.83</v>
      </c>
      <c r="L96">
        <v>16.059999999999999</v>
      </c>
      <c r="M96">
        <v>3.1</v>
      </c>
      <c r="N96">
        <v>1</v>
      </c>
    </row>
    <row r="97" spans="1:14" x14ac:dyDescent="0.25">
      <c r="A97">
        <v>2010</v>
      </c>
      <c r="B97" t="s">
        <v>54</v>
      </c>
      <c r="C97" t="s">
        <v>18</v>
      </c>
      <c r="D97" t="s">
        <v>89</v>
      </c>
      <c r="E97" s="1">
        <v>11443</v>
      </c>
      <c r="F97">
        <v>0</v>
      </c>
      <c r="G97" s="1">
        <v>24360</v>
      </c>
      <c r="H97" s="1">
        <v>6590</v>
      </c>
      <c r="I97">
        <v>1</v>
      </c>
      <c r="J97">
        <v>4.3</v>
      </c>
      <c r="K97">
        <v>1.45</v>
      </c>
      <c r="L97">
        <v>11.86</v>
      </c>
      <c r="M97">
        <v>2.2999999999999998</v>
      </c>
      <c r="N97">
        <v>1</v>
      </c>
    </row>
    <row r="98" spans="1:14" x14ac:dyDescent="0.25">
      <c r="A98">
        <v>2009</v>
      </c>
      <c r="B98" t="s">
        <v>54</v>
      </c>
      <c r="C98" t="s">
        <v>18</v>
      </c>
      <c r="D98" t="s">
        <v>89</v>
      </c>
      <c r="E98" s="1">
        <v>3974</v>
      </c>
      <c r="F98">
        <v>0</v>
      </c>
      <c r="G98" s="1">
        <v>12339</v>
      </c>
      <c r="H98" s="1">
        <v>4268</v>
      </c>
      <c r="I98">
        <v>1</v>
      </c>
      <c r="J98">
        <v>1.3</v>
      </c>
      <c r="K98">
        <v>0.16</v>
      </c>
      <c r="L98">
        <v>9.67</v>
      </c>
      <c r="M98">
        <v>1.37</v>
      </c>
      <c r="N98">
        <v>1</v>
      </c>
    </row>
    <row r="99" spans="1:14" x14ac:dyDescent="0.25">
      <c r="A99">
        <v>2008</v>
      </c>
      <c r="B99" t="s">
        <v>54</v>
      </c>
      <c r="C99" t="s">
        <v>18</v>
      </c>
      <c r="D99" t="s">
        <v>89</v>
      </c>
      <c r="E99" s="1">
        <v>31717</v>
      </c>
      <c r="F99" s="1">
        <v>2280</v>
      </c>
      <c r="G99" s="1">
        <v>61155</v>
      </c>
      <c r="H99" s="1">
        <v>15019</v>
      </c>
      <c r="I99">
        <v>1</v>
      </c>
      <c r="J99">
        <v>9.1</v>
      </c>
      <c r="K99">
        <v>3.75</v>
      </c>
      <c r="L99">
        <v>20.36</v>
      </c>
      <c r="M99">
        <v>3.96</v>
      </c>
      <c r="N99">
        <v>1</v>
      </c>
    </row>
    <row r="100" spans="1:14" x14ac:dyDescent="0.25">
      <c r="A100">
        <v>2007</v>
      </c>
      <c r="B100" t="s">
        <v>54</v>
      </c>
      <c r="C100" t="s">
        <v>18</v>
      </c>
      <c r="D100" t="s">
        <v>89</v>
      </c>
      <c r="E100" s="1">
        <v>17738</v>
      </c>
      <c r="F100" s="1">
        <v>5036</v>
      </c>
      <c r="G100" s="1">
        <v>30441</v>
      </c>
      <c r="H100" s="1">
        <v>6481</v>
      </c>
      <c r="I100">
        <v>1</v>
      </c>
      <c r="J100">
        <v>7.1</v>
      </c>
      <c r="K100">
        <v>3.78</v>
      </c>
      <c r="L100">
        <v>13.1</v>
      </c>
      <c r="M100">
        <v>2.2799999999999998</v>
      </c>
      <c r="N100">
        <v>1</v>
      </c>
    </row>
    <row r="101" spans="1:14" x14ac:dyDescent="0.25">
      <c r="A101">
        <v>2006</v>
      </c>
      <c r="B101" t="s">
        <v>54</v>
      </c>
      <c r="C101" t="s">
        <v>18</v>
      </c>
      <c r="D101" t="s">
        <v>89</v>
      </c>
      <c r="E101" s="1">
        <v>14582</v>
      </c>
      <c r="F101">
        <v>0</v>
      </c>
      <c r="G101" s="1">
        <v>30441</v>
      </c>
      <c r="H101" s="1">
        <v>8091</v>
      </c>
      <c r="I101">
        <v>1</v>
      </c>
      <c r="J101">
        <v>3.1</v>
      </c>
      <c r="K101">
        <v>1.0900000000000001</v>
      </c>
      <c r="L101">
        <v>8.75</v>
      </c>
      <c r="M101">
        <v>1.68</v>
      </c>
      <c r="N101">
        <v>1</v>
      </c>
    </row>
    <row r="102" spans="1:14" x14ac:dyDescent="0.25">
      <c r="A102">
        <v>2005</v>
      </c>
      <c r="B102" t="s">
        <v>54</v>
      </c>
      <c r="C102" t="s">
        <v>18</v>
      </c>
      <c r="D102" t="s">
        <v>89</v>
      </c>
      <c r="E102" s="1">
        <v>15230</v>
      </c>
      <c r="F102">
        <v>0</v>
      </c>
      <c r="G102" s="1">
        <v>31717</v>
      </c>
      <c r="H102" s="1">
        <v>8412</v>
      </c>
      <c r="I102">
        <v>1</v>
      </c>
      <c r="J102">
        <v>7.3</v>
      </c>
      <c r="K102">
        <v>2.6</v>
      </c>
      <c r="L102">
        <v>19.02</v>
      </c>
      <c r="M102">
        <v>3.77</v>
      </c>
      <c r="N102">
        <v>1</v>
      </c>
    </row>
    <row r="103" spans="1:14" x14ac:dyDescent="0.25">
      <c r="A103">
        <v>2004</v>
      </c>
      <c r="B103" t="s">
        <v>54</v>
      </c>
      <c r="C103" t="s">
        <v>18</v>
      </c>
      <c r="D103" t="s">
        <v>89</v>
      </c>
      <c r="E103" s="1">
        <v>10070</v>
      </c>
      <c r="F103">
        <v>0</v>
      </c>
      <c r="G103" s="1">
        <v>22458</v>
      </c>
      <c r="H103" s="1">
        <v>6320</v>
      </c>
      <c r="I103">
        <v>1</v>
      </c>
      <c r="J103">
        <v>3.9</v>
      </c>
      <c r="K103">
        <v>1.18</v>
      </c>
      <c r="L103">
        <v>12.33</v>
      </c>
      <c r="M103">
        <v>2.38</v>
      </c>
      <c r="N103">
        <v>1</v>
      </c>
    </row>
    <row r="104" spans="1:14" x14ac:dyDescent="0.25">
      <c r="A104">
        <v>2003</v>
      </c>
      <c r="B104" t="s">
        <v>54</v>
      </c>
      <c r="C104" t="s">
        <v>18</v>
      </c>
      <c r="D104" t="s">
        <v>89</v>
      </c>
      <c r="E104" s="1">
        <v>16004</v>
      </c>
      <c r="F104">
        <v>64</v>
      </c>
      <c r="G104" s="1">
        <v>31944</v>
      </c>
      <c r="H104" s="1">
        <v>8133</v>
      </c>
      <c r="I104">
        <v>1</v>
      </c>
      <c r="J104">
        <v>4.9000000000000004</v>
      </c>
      <c r="K104">
        <v>1.89</v>
      </c>
      <c r="L104">
        <v>12.2</v>
      </c>
      <c r="M104">
        <v>2.36</v>
      </c>
      <c r="N104">
        <v>1</v>
      </c>
    </row>
    <row r="105" spans="1:14" x14ac:dyDescent="0.25">
      <c r="A105">
        <v>2002</v>
      </c>
      <c r="B105" t="s">
        <v>54</v>
      </c>
      <c r="C105" t="s">
        <v>18</v>
      </c>
      <c r="D105" t="s">
        <v>89</v>
      </c>
      <c r="E105" s="1">
        <v>19358</v>
      </c>
      <c r="F105" s="1">
        <v>2254</v>
      </c>
      <c r="G105" s="1">
        <v>36462</v>
      </c>
      <c r="H105" s="1">
        <v>8727</v>
      </c>
      <c r="I105">
        <v>1</v>
      </c>
      <c r="J105">
        <v>5.5</v>
      </c>
      <c r="K105">
        <v>2.41</v>
      </c>
      <c r="L105">
        <v>12.2</v>
      </c>
      <c r="M105">
        <v>2.2999999999999998</v>
      </c>
      <c r="N105">
        <v>1</v>
      </c>
    </row>
    <row r="106" spans="1:14" x14ac:dyDescent="0.25">
      <c r="A106">
        <v>2001</v>
      </c>
      <c r="B106" t="s">
        <v>54</v>
      </c>
      <c r="C106" t="s">
        <v>18</v>
      </c>
      <c r="D106" t="s">
        <v>89</v>
      </c>
      <c r="E106" s="1">
        <v>22237</v>
      </c>
      <c r="F106" s="1">
        <v>3307</v>
      </c>
      <c r="G106" s="1">
        <v>41168</v>
      </c>
      <c r="H106" s="1">
        <v>9659</v>
      </c>
      <c r="I106">
        <v>1</v>
      </c>
      <c r="J106">
        <v>4.7</v>
      </c>
      <c r="K106">
        <v>2.06</v>
      </c>
      <c r="L106">
        <v>10.24</v>
      </c>
      <c r="M106">
        <v>1.92</v>
      </c>
      <c r="N106">
        <v>1</v>
      </c>
    </row>
    <row r="107" spans="1:14" x14ac:dyDescent="0.25">
      <c r="A107">
        <v>2000</v>
      </c>
      <c r="B107" t="s">
        <v>54</v>
      </c>
      <c r="C107" t="s">
        <v>18</v>
      </c>
      <c r="D107" t="s">
        <v>89</v>
      </c>
      <c r="E107" s="1">
        <v>18795</v>
      </c>
      <c r="F107" s="1">
        <v>2083</v>
      </c>
      <c r="G107" s="1">
        <v>35506</v>
      </c>
      <c r="H107" s="1">
        <v>8526</v>
      </c>
      <c r="I107">
        <v>1</v>
      </c>
      <c r="J107">
        <v>5.0999999999999996</v>
      </c>
      <c r="K107">
        <v>2.2000000000000002</v>
      </c>
      <c r="L107">
        <v>11.48</v>
      </c>
      <c r="M107">
        <v>2.17</v>
      </c>
      <c r="N107">
        <v>1</v>
      </c>
    </row>
    <row r="108" spans="1:14" x14ac:dyDescent="0.25">
      <c r="A108">
        <v>1999</v>
      </c>
      <c r="B108" t="s">
        <v>54</v>
      </c>
      <c r="C108" t="s">
        <v>18</v>
      </c>
      <c r="D108" t="s">
        <v>89</v>
      </c>
      <c r="E108" s="1">
        <v>12387</v>
      </c>
      <c r="F108">
        <v>0</v>
      </c>
      <c r="G108" s="1">
        <v>26504</v>
      </c>
      <c r="H108" s="1">
        <v>7203</v>
      </c>
      <c r="I108">
        <v>1</v>
      </c>
      <c r="J108">
        <v>2.1</v>
      </c>
      <c r="K108">
        <v>0.69</v>
      </c>
      <c r="L108">
        <v>6.21</v>
      </c>
      <c r="M108">
        <v>1.18</v>
      </c>
      <c r="N108">
        <v>1</v>
      </c>
    </row>
    <row r="109" spans="1:14" x14ac:dyDescent="0.25">
      <c r="A109">
        <v>1998</v>
      </c>
      <c r="B109" t="s">
        <v>54</v>
      </c>
      <c r="C109" t="s">
        <v>18</v>
      </c>
      <c r="D109" t="s">
        <v>89</v>
      </c>
      <c r="E109" s="1">
        <v>26868</v>
      </c>
      <c r="F109" s="1">
        <v>7905</v>
      </c>
      <c r="G109" s="1">
        <v>45830</v>
      </c>
      <c r="H109" s="1">
        <v>9675</v>
      </c>
      <c r="I109">
        <v>1</v>
      </c>
      <c r="J109">
        <v>6.9</v>
      </c>
      <c r="K109">
        <v>3.56</v>
      </c>
      <c r="L109">
        <v>12.83</v>
      </c>
      <c r="M109">
        <v>2.2599999999999998</v>
      </c>
      <c r="N109">
        <v>1</v>
      </c>
    </row>
    <row r="110" spans="1:14" x14ac:dyDescent="0.25">
      <c r="A110">
        <v>1997</v>
      </c>
      <c r="B110" t="s">
        <v>54</v>
      </c>
      <c r="C110" t="s">
        <v>18</v>
      </c>
      <c r="D110" t="s">
        <v>89</v>
      </c>
      <c r="E110" s="1">
        <v>28062</v>
      </c>
      <c r="F110" s="1">
        <v>4835</v>
      </c>
      <c r="G110" s="1">
        <v>51288</v>
      </c>
      <c r="H110" s="1">
        <v>11850</v>
      </c>
      <c r="I110">
        <v>1</v>
      </c>
      <c r="J110">
        <v>5.0999999999999996</v>
      </c>
      <c r="K110">
        <v>2.2999999999999998</v>
      </c>
      <c r="L110">
        <v>10.82</v>
      </c>
      <c r="M110">
        <v>2.02</v>
      </c>
      <c r="N110">
        <v>1</v>
      </c>
    </row>
    <row r="111" spans="1:14" x14ac:dyDescent="0.25">
      <c r="A111">
        <v>1996</v>
      </c>
      <c r="B111" t="s">
        <v>54</v>
      </c>
      <c r="C111" t="s">
        <v>18</v>
      </c>
      <c r="D111" t="s">
        <v>89</v>
      </c>
      <c r="E111" s="1">
        <v>19098</v>
      </c>
      <c r="F111" s="1">
        <v>3099</v>
      </c>
      <c r="G111" s="1">
        <v>35097</v>
      </c>
      <c r="H111" s="1">
        <v>8163</v>
      </c>
      <c r="I111">
        <v>1</v>
      </c>
      <c r="J111">
        <v>4.4000000000000004</v>
      </c>
      <c r="K111">
        <v>1.95</v>
      </c>
      <c r="L111">
        <v>9.4700000000000006</v>
      </c>
      <c r="M111">
        <v>1.77</v>
      </c>
      <c r="N111">
        <v>1</v>
      </c>
    </row>
    <row r="112" spans="1:14" x14ac:dyDescent="0.25">
      <c r="A112">
        <v>1995</v>
      </c>
      <c r="B112" t="s">
        <v>54</v>
      </c>
      <c r="C112" t="s">
        <v>18</v>
      </c>
      <c r="D112" t="s">
        <v>89</v>
      </c>
      <c r="E112" s="1">
        <v>13859</v>
      </c>
      <c r="F112" s="1">
        <v>1186</v>
      </c>
      <c r="G112" s="1">
        <v>26533</v>
      </c>
      <c r="H112" s="1">
        <v>6466</v>
      </c>
      <c r="I112">
        <v>1</v>
      </c>
      <c r="J112">
        <v>2.5</v>
      </c>
      <c r="K112">
        <v>1.01</v>
      </c>
      <c r="L112">
        <v>5.88</v>
      </c>
      <c r="M112">
        <v>1.1100000000000001</v>
      </c>
      <c r="N112">
        <v>1</v>
      </c>
    </row>
    <row r="113" spans="1:14" x14ac:dyDescent="0.25">
      <c r="A113">
        <v>1994</v>
      </c>
      <c r="B113" t="s">
        <v>54</v>
      </c>
      <c r="C113" t="s">
        <v>18</v>
      </c>
      <c r="D113" t="s">
        <v>89</v>
      </c>
      <c r="E113" s="1">
        <v>53213</v>
      </c>
      <c r="F113" s="1">
        <v>23121</v>
      </c>
      <c r="G113" s="1">
        <v>83306</v>
      </c>
      <c r="H113" s="1">
        <v>15354</v>
      </c>
      <c r="I113">
        <v>0</v>
      </c>
      <c r="J113">
        <v>7.9</v>
      </c>
      <c r="K113">
        <v>4.63</v>
      </c>
      <c r="L113">
        <v>13.12</v>
      </c>
      <c r="M113">
        <v>2.1</v>
      </c>
      <c r="N113">
        <v>0</v>
      </c>
    </row>
    <row r="114" spans="1:14" x14ac:dyDescent="0.25">
      <c r="A114">
        <v>1993</v>
      </c>
      <c r="B114" t="s">
        <v>54</v>
      </c>
      <c r="C114" t="s">
        <v>18</v>
      </c>
      <c r="D114" t="s">
        <v>89</v>
      </c>
      <c r="E114" s="1">
        <v>27246</v>
      </c>
      <c r="F114" s="1">
        <v>3160</v>
      </c>
      <c r="G114" s="1">
        <v>51332</v>
      </c>
      <c r="H114" s="1">
        <v>12289</v>
      </c>
      <c r="I114">
        <v>1</v>
      </c>
      <c r="J114">
        <v>3</v>
      </c>
      <c r="K114">
        <v>1.28</v>
      </c>
      <c r="L114">
        <v>7.01</v>
      </c>
      <c r="M114">
        <v>1.32</v>
      </c>
      <c r="N114">
        <v>1</v>
      </c>
    </row>
    <row r="115" spans="1:14" x14ac:dyDescent="0.25">
      <c r="A115">
        <v>2020</v>
      </c>
      <c r="B115" t="s">
        <v>53</v>
      </c>
      <c r="C115" t="s">
        <v>18</v>
      </c>
      <c r="D115" t="s">
        <v>89</v>
      </c>
      <c r="E115">
        <v>0</v>
      </c>
      <c r="I115">
        <v>2</v>
      </c>
      <c r="J115">
        <v>0</v>
      </c>
      <c r="N115">
        <v>2</v>
      </c>
    </row>
    <row r="116" spans="1:14" x14ac:dyDescent="0.25">
      <c r="A116">
        <v>2019</v>
      </c>
      <c r="B116" t="s">
        <v>53</v>
      </c>
      <c r="C116" t="s">
        <v>18</v>
      </c>
      <c r="D116" t="s">
        <v>89</v>
      </c>
      <c r="E116" s="1">
        <v>1836</v>
      </c>
      <c r="F116">
        <v>0</v>
      </c>
      <c r="G116" s="1">
        <v>6673</v>
      </c>
      <c r="H116" s="1">
        <v>2468</v>
      </c>
      <c r="I116">
        <v>1</v>
      </c>
      <c r="J116">
        <v>0.4</v>
      </c>
      <c r="K116">
        <v>0.03</v>
      </c>
      <c r="L116">
        <v>5.28</v>
      </c>
      <c r="M116">
        <v>0.53</v>
      </c>
      <c r="N116">
        <v>2</v>
      </c>
    </row>
    <row r="117" spans="1:14" x14ac:dyDescent="0.25">
      <c r="A117">
        <v>2018</v>
      </c>
      <c r="B117" t="s">
        <v>53</v>
      </c>
      <c r="C117" t="s">
        <v>18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53</v>
      </c>
      <c r="C118" t="s">
        <v>18</v>
      </c>
      <c r="D118" t="s">
        <v>89</v>
      </c>
      <c r="E118" s="1">
        <v>3105</v>
      </c>
      <c r="F118">
        <v>0</v>
      </c>
      <c r="G118" s="1">
        <v>9479</v>
      </c>
      <c r="H118" s="1">
        <v>3252</v>
      </c>
      <c r="I118">
        <v>1</v>
      </c>
      <c r="J118">
        <v>0.8</v>
      </c>
      <c r="K118">
        <v>0.1</v>
      </c>
      <c r="L118">
        <v>5.81</v>
      </c>
      <c r="M118">
        <v>0.82</v>
      </c>
      <c r="N118">
        <v>1</v>
      </c>
    </row>
    <row r="119" spans="1:14" x14ac:dyDescent="0.25">
      <c r="A119">
        <v>2016</v>
      </c>
      <c r="B119" t="s">
        <v>53</v>
      </c>
      <c r="C119" t="s">
        <v>18</v>
      </c>
      <c r="D119" t="s">
        <v>89</v>
      </c>
      <c r="E119" s="1">
        <v>4676</v>
      </c>
      <c r="F119">
        <v>0</v>
      </c>
      <c r="G119" s="1">
        <v>12369</v>
      </c>
      <c r="H119" s="1">
        <v>3925</v>
      </c>
      <c r="I119">
        <v>1</v>
      </c>
      <c r="J119">
        <v>1.6</v>
      </c>
      <c r="K119">
        <v>0.31</v>
      </c>
      <c r="L119">
        <v>7.6</v>
      </c>
      <c r="M119">
        <v>1.29</v>
      </c>
      <c r="N119">
        <v>1</v>
      </c>
    </row>
    <row r="120" spans="1:14" x14ac:dyDescent="0.25">
      <c r="A120">
        <v>2015</v>
      </c>
      <c r="B120" t="s">
        <v>53</v>
      </c>
      <c r="C120" t="s">
        <v>18</v>
      </c>
      <c r="D120" t="s">
        <v>89</v>
      </c>
      <c r="E120" s="1">
        <v>3990</v>
      </c>
      <c r="F120">
        <v>0</v>
      </c>
      <c r="G120" s="1">
        <v>12310</v>
      </c>
      <c r="H120" s="1">
        <v>4245</v>
      </c>
      <c r="I120">
        <v>1</v>
      </c>
      <c r="J120">
        <v>0.9</v>
      </c>
      <c r="K120">
        <v>0.12</v>
      </c>
      <c r="L120">
        <v>6.94</v>
      </c>
      <c r="M120">
        <v>0.97</v>
      </c>
      <c r="N120">
        <v>1</v>
      </c>
    </row>
    <row r="121" spans="1:14" x14ac:dyDescent="0.25">
      <c r="A121">
        <v>2014</v>
      </c>
      <c r="B121" t="s">
        <v>53</v>
      </c>
      <c r="C121" t="s">
        <v>18</v>
      </c>
      <c r="D121" t="s">
        <v>89</v>
      </c>
      <c r="E121" s="1">
        <v>3208</v>
      </c>
      <c r="F121">
        <v>0</v>
      </c>
      <c r="G121" s="1">
        <v>10170</v>
      </c>
      <c r="H121" s="1">
        <v>3552</v>
      </c>
      <c r="I121">
        <v>1</v>
      </c>
      <c r="J121">
        <v>1.1000000000000001</v>
      </c>
      <c r="K121">
        <v>0.13</v>
      </c>
      <c r="L121">
        <v>9.0399999999999991</v>
      </c>
      <c r="M121">
        <v>1.23</v>
      </c>
      <c r="N121">
        <v>1</v>
      </c>
    </row>
    <row r="122" spans="1:14" x14ac:dyDescent="0.25">
      <c r="A122">
        <v>2013</v>
      </c>
      <c r="B122" t="s">
        <v>53</v>
      </c>
      <c r="C122" t="s">
        <v>18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53</v>
      </c>
      <c r="C123" t="s">
        <v>18</v>
      </c>
      <c r="D123" t="s">
        <v>89</v>
      </c>
      <c r="E123" s="1">
        <v>2829</v>
      </c>
      <c r="F123">
        <v>0</v>
      </c>
      <c r="G123" s="1">
        <v>9700</v>
      </c>
      <c r="H123" s="1">
        <v>3506</v>
      </c>
      <c r="I123">
        <v>1</v>
      </c>
      <c r="J123">
        <v>0.8</v>
      </c>
      <c r="K123">
        <v>7.0000000000000007E-2</v>
      </c>
      <c r="L123">
        <v>8.5299999999999994</v>
      </c>
      <c r="M123">
        <v>1</v>
      </c>
      <c r="N123">
        <v>1</v>
      </c>
    </row>
    <row r="124" spans="1:14" x14ac:dyDescent="0.25">
      <c r="A124">
        <v>2011</v>
      </c>
      <c r="B124" t="s">
        <v>53</v>
      </c>
      <c r="C124" t="s">
        <v>18</v>
      </c>
      <c r="D124" t="s">
        <v>89</v>
      </c>
      <c r="E124">
        <v>0</v>
      </c>
      <c r="I124">
        <v>2</v>
      </c>
      <c r="J124">
        <v>0</v>
      </c>
      <c r="N124">
        <v>2</v>
      </c>
    </row>
    <row r="125" spans="1:14" x14ac:dyDescent="0.25">
      <c r="A125">
        <v>2010</v>
      </c>
      <c r="B125" t="s">
        <v>53</v>
      </c>
      <c r="C125" t="s">
        <v>18</v>
      </c>
      <c r="D125" t="s">
        <v>89</v>
      </c>
      <c r="E125">
        <v>0</v>
      </c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53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53</v>
      </c>
      <c r="C127" t="s">
        <v>18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53</v>
      </c>
      <c r="C128" t="s">
        <v>18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53</v>
      </c>
      <c r="C129" t="s">
        <v>18</v>
      </c>
      <c r="D129" t="s">
        <v>89</v>
      </c>
      <c r="E129" s="1">
        <v>7523</v>
      </c>
      <c r="F129">
        <v>0</v>
      </c>
      <c r="G129" s="1">
        <v>18452</v>
      </c>
      <c r="H129" s="1">
        <v>5576</v>
      </c>
      <c r="I129">
        <v>1</v>
      </c>
      <c r="J129">
        <v>1.6</v>
      </c>
      <c r="K129">
        <v>0.39</v>
      </c>
      <c r="L129">
        <v>6.55</v>
      </c>
      <c r="M129">
        <v>1.18</v>
      </c>
      <c r="N129">
        <v>1</v>
      </c>
    </row>
    <row r="130" spans="1:14" x14ac:dyDescent="0.25">
      <c r="A130">
        <v>2005</v>
      </c>
      <c r="B130" t="s">
        <v>53</v>
      </c>
      <c r="C130" t="s">
        <v>18</v>
      </c>
      <c r="D130" t="s">
        <v>89</v>
      </c>
      <c r="E130">
        <v>0</v>
      </c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53</v>
      </c>
      <c r="C131" t="s">
        <v>18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53</v>
      </c>
      <c r="C132" t="s">
        <v>18</v>
      </c>
      <c r="D132" t="s">
        <v>89</v>
      </c>
      <c r="E132">
        <v>0</v>
      </c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53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53</v>
      </c>
      <c r="C134" t="s">
        <v>18</v>
      </c>
      <c r="D134" t="s">
        <v>89</v>
      </c>
      <c r="E134">
        <v>0</v>
      </c>
      <c r="I134">
        <v>2</v>
      </c>
      <c r="J134">
        <v>0</v>
      </c>
      <c r="N134">
        <v>2</v>
      </c>
    </row>
    <row r="135" spans="1:14" x14ac:dyDescent="0.25">
      <c r="A135">
        <v>2000</v>
      </c>
      <c r="B135" t="s">
        <v>53</v>
      </c>
      <c r="C135" t="s">
        <v>18</v>
      </c>
      <c r="D135" t="s">
        <v>89</v>
      </c>
      <c r="E135" s="1">
        <v>4295</v>
      </c>
      <c r="F135">
        <v>0</v>
      </c>
      <c r="G135" s="1">
        <v>11295</v>
      </c>
      <c r="H135" s="1">
        <v>3571</v>
      </c>
      <c r="I135">
        <v>1</v>
      </c>
      <c r="J135">
        <v>1.2</v>
      </c>
      <c r="K135">
        <v>0.23</v>
      </c>
      <c r="L135">
        <v>5.64</v>
      </c>
      <c r="M135">
        <v>0.96</v>
      </c>
      <c r="N135">
        <v>1</v>
      </c>
    </row>
    <row r="136" spans="1:14" x14ac:dyDescent="0.25">
      <c r="A136">
        <v>1999</v>
      </c>
      <c r="B136" t="s">
        <v>53</v>
      </c>
      <c r="C136" t="s">
        <v>18</v>
      </c>
      <c r="D136" t="s">
        <v>89</v>
      </c>
      <c r="E136" s="1">
        <v>5358</v>
      </c>
      <c r="F136">
        <v>0</v>
      </c>
      <c r="G136" s="1">
        <v>14135</v>
      </c>
      <c r="H136" s="1">
        <v>4478</v>
      </c>
      <c r="I136">
        <v>1</v>
      </c>
      <c r="J136">
        <v>0.9</v>
      </c>
      <c r="K136">
        <v>0.18</v>
      </c>
      <c r="L136">
        <v>4.46</v>
      </c>
      <c r="M136">
        <v>0.75</v>
      </c>
      <c r="N136">
        <v>1</v>
      </c>
    </row>
    <row r="137" spans="1:14" x14ac:dyDescent="0.25">
      <c r="A137">
        <v>1998</v>
      </c>
      <c r="B137" t="s">
        <v>53</v>
      </c>
      <c r="C137" t="s">
        <v>18</v>
      </c>
      <c r="D137" t="s">
        <v>89</v>
      </c>
      <c r="E137">
        <v>0</v>
      </c>
      <c r="I137">
        <v>2</v>
      </c>
      <c r="J137">
        <v>0</v>
      </c>
      <c r="N137">
        <v>2</v>
      </c>
    </row>
    <row r="138" spans="1:14" x14ac:dyDescent="0.25">
      <c r="A138">
        <v>1997</v>
      </c>
      <c r="B138" t="s">
        <v>53</v>
      </c>
      <c r="C138" t="s">
        <v>18</v>
      </c>
      <c r="D138" t="s">
        <v>89</v>
      </c>
      <c r="E138">
        <v>0</v>
      </c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53</v>
      </c>
      <c r="C139" t="s">
        <v>18</v>
      </c>
      <c r="D139" t="s">
        <v>89</v>
      </c>
      <c r="E139" s="1">
        <v>5459</v>
      </c>
      <c r="F139">
        <v>0</v>
      </c>
      <c r="G139" s="1">
        <v>13211</v>
      </c>
      <c r="H139" s="1">
        <v>3955</v>
      </c>
      <c r="I139">
        <v>1</v>
      </c>
      <c r="J139">
        <v>1.2</v>
      </c>
      <c r="K139">
        <v>0.31</v>
      </c>
      <c r="L139">
        <v>4.93</v>
      </c>
      <c r="M139">
        <v>0.89</v>
      </c>
      <c r="N139">
        <v>1</v>
      </c>
    </row>
    <row r="140" spans="1:14" x14ac:dyDescent="0.25">
      <c r="A140">
        <v>1995</v>
      </c>
      <c r="B140" t="s">
        <v>53</v>
      </c>
      <c r="C140" t="s">
        <v>18</v>
      </c>
      <c r="D140" t="s">
        <v>89</v>
      </c>
      <c r="E140" s="1">
        <v>2262</v>
      </c>
      <c r="F140">
        <v>0</v>
      </c>
      <c r="G140" s="1">
        <v>6888</v>
      </c>
      <c r="H140" s="1">
        <v>2360</v>
      </c>
      <c r="I140">
        <v>1</v>
      </c>
      <c r="J140">
        <v>0.4</v>
      </c>
      <c r="K140">
        <v>0.05</v>
      </c>
      <c r="L140">
        <v>3.01</v>
      </c>
      <c r="M140">
        <v>0.42</v>
      </c>
      <c r="N140">
        <v>2</v>
      </c>
    </row>
    <row r="141" spans="1:14" x14ac:dyDescent="0.25">
      <c r="A141">
        <v>1994</v>
      </c>
      <c r="B141" t="s">
        <v>53</v>
      </c>
      <c r="C141" t="s">
        <v>18</v>
      </c>
      <c r="D141" t="s">
        <v>89</v>
      </c>
      <c r="E141" s="1">
        <v>4970</v>
      </c>
      <c r="F141">
        <v>0</v>
      </c>
      <c r="G141" s="1">
        <v>12944</v>
      </c>
      <c r="H141" s="1">
        <v>4068</v>
      </c>
      <c r="I141">
        <v>1</v>
      </c>
      <c r="J141">
        <v>0.7</v>
      </c>
      <c r="K141">
        <v>0.15</v>
      </c>
      <c r="L141">
        <v>3.55</v>
      </c>
      <c r="M141">
        <v>0.6</v>
      </c>
      <c r="N141">
        <v>1</v>
      </c>
    </row>
    <row r="142" spans="1:14" x14ac:dyDescent="0.25">
      <c r="A142">
        <v>1993</v>
      </c>
      <c r="B142" t="s">
        <v>53</v>
      </c>
      <c r="C142" t="s">
        <v>18</v>
      </c>
      <c r="D142" t="s">
        <v>89</v>
      </c>
      <c r="E142">
        <v>0</v>
      </c>
      <c r="I142">
        <v>2</v>
      </c>
      <c r="J142">
        <v>0</v>
      </c>
      <c r="N142">
        <v>2</v>
      </c>
    </row>
    <row r="143" spans="1:14" x14ac:dyDescent="0.25">
      <c r="A143">
        <v>2020</v>
      </c>
      <c r="B143" t="s">
        <v>52</v>
      </c>
      <c r="C143" t="s">
        <v>18</v>
      </c>
      <c r="D143" t="s">
        <v>89</v>
      </c>
      <c r="E143">
        <v>0</v>
      </c>
      <c r="I143">
        <v>2</v>
      </c>
      <c r="J143">
        <v>0</v>
      </c>
      <c r="N143">
        <v>2</v>
      </c>
    </row>
    <row r="144" spans="1:14" x14ac:dyDescent="0.25">
      <c r="A144">
        <v>2019</v>
      </c>
      <c r="B144" t="s">
        <v>52</v>
      </c>
      <c r="C144" t="s">
        <v>18</v>
      </c>
      <c r="D144" t="s">
        <v>89</v>
      </c>
      <c r="E144">
        <v>836</v>
      </c>
      <c r="F144">
        <v>0</v>
      </c>
      <c r="G144" s="1">
        <v>4031</v>
      </c>
      <c r="H144" s="1">
        <v>1630</v>
      </c>
      <c r="I144">
        <v>1</v>
      </c>
      <c r="J144">
        <v>0.2</v>
      </c>
      <c r="K144">
        <v>0</v>
      </c>
      <c r="L144">
        <v>7.67</v>
      </c>
      <c r="M144">
        <v>0.35</v>
      </c>
      <c r="N144">
        <v>2</v>
      </c>
    </row>
    <row r="145" spans="1:14" x14ac:dyDescent="0.25">
      <c r="A145">
        <v>2018</v>
      </c>
      <c r="B145" t="s">
        <v>52</v>
      </c>
      <c r="C145" t="s">
        <v>18</v>
      </c>
      <c r="D145" t="s">
        <v>89</v>
      </c>
      <c r="E145">
        <v>504</v>
      </c>
      <c r="F145">
        <v>0</v>
      </c>
      <c r="G145" s="1">
        <v>2738</v>
      </c>
      <c r="H145" s="1">
        <v>1140</v>
      </c>
      <c r="I145">
        <v>1</v>
      </c>
      <c r="J145">
        <v>0.1</v>
      </c>
      <c r="K145">
        <v>0</v>
      </c>
      <c r="L145">
        <v>5.46</v>
      </c>
      <c r="M145">
        <v>0.15</v>
      </c>
      <c r="N145">
        <v>2</v>
      </c>
    </row>
    <row r="146" spans="1:14" x14ac:dyDescent="0.25">
      <c r="A146">
        <v>2017</v>
      </c>
      <c r="B146" t="s">
        <v>52</v>
      </c>
      <c r="C146" t="s">
        <v>18</v>
      </c>
      <c r="D146" t="s">
        <v>89</v>
      </c>
      <c r="E146" s="1">
        <v>9242</v>
      </c>
      <c r="F146">
        <v>0</v>
      </c>
      <c r="G146" s="1">
        <v>20758</v>
      </c>
      <c r="H146" s="1">
        <v>5876</v>
      </c>
      <c r="I146">
        <v>1</v>
      </c>
      <c r="J146">
        <v>2.2999999999999998</v>
      </c>
      <c r="K146">
        <v>0.69</v>
      </c>
      <c r="L146">
        <v>7.69</v>
      </c>
      <c r="M146">
        <v>1.45</v>
      </c>
      <c r="N146">
        <v>1</v>
      </c>
    </row>
    <row r="147" spans="1:14" x14ac:dyDescent="0.25">
      <c r="A147">
        <v>2016</v>
      </c>
      <c r="B147" t="s">
        <v>52</v>
      </c>
      <c r="C147" t="s">
        <v>18</v>
      </c>
      <c r="D147" t="s">
        <v>89</v>
      </c>
      <c r="E147" s="1">
        <v>5349</v>
      </c>
      <c r="F147">
        <v>0</v>
      </c>
      <c r="G147" s="1">
        <v>13629</v>
      </c>
      <c r="H147" s="1">
        <v>4224</v>
      </c>
      <c r="I147">
        <v>1</v>
      </c>
      <c r="J147">
        <v>1.8</v>
      </c>
      <c r="K147">
        <v>0.39</v>
      </c>
      <c r="L147">
        <v>7.88</v>
      </c>
      <c r="M147">
        <v>1.39</v>
      </c>
      <c r="N147">
        <v>1</v>
      </c>
    </row>
    <row r="148" spans="1:14" x14ac:dyDescent="0.25">
      <c r="A148">
        <v>2015</v>
      </c>
      <c r="B148" t="s">
        <v>52</v>
      </c>
      <c r="C148" t="s">
        <v>18</v>
      </c>
      <c r="D148" t="s">
        <v>89</v>
      </c>
      <c r="E148">
        <v>0</v>
      </c>
      <c r="I148">
        <v>2</v>
      </c>
      <c r="J148">
        <v>0</v>
      </c>
      <c r="N148">
        <v>2</v>
      </c>
    </row>
    <row r="149" spans="1:14" x14ac:dyDescent="0.25">
      <c r="A149">
        <v>2014</v>
      </c>
      <c r="B149" t="s">
        <v>52</v>
      </c>
      <c r="C149" t="s">
        <v>18</v>
      </c>
      <c r="D149" t="s">
        <v>89</v>
      </c>
      <c r="E149">
        <v>0</v>
      </c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52</v>
      </c>
      <c r="C150" t="s">
        <v>18</v>
      </c>
      <c r="D150" t="s">
        <v>89</v>
      </c>
      <c r="E150">
        <v>0</v>
      </c>
      <c r="I150">
        <v>2</v>
      </c>
      <c r="J150">
        <v>0</v>
      </c>
      <c r="N150">
        <v>2</v>
      </c>
    </row>
    <row r="151" spans="1:14" x14ac:dyDescent="0.25">
      <c r="A151">
        <v>2012</v>
      </c>
      <c r="B151" t="s">
        <v>52</v>
      </c>
      <c r="C151" t="s">
        <v>18</v>
      </c>
      <c r="D151" t="s">
        <v>89</v>
      </c>
      <c r="E151">
        <v>0</v>
      </c>
      <c r="I151">
        <v>2</v>
      </c>
      <c r="J151">
        <v>0</v>
      </c>
      <c r="N151">
        <v>2</v>
      </c>
    </row>
    <row r="152" spans="1:14" x14ac:dyDescent="0.25">
      <c r="A152">
        <v>2011</v>
      </c>
      <c r="B152" t="s">
        <v>52</v>
      </c>
      <c r="C152" t="s">
        <v>18</v>
      </c>
      <c r="D152" t="s">
        <v>89</v>
      </c>
      <c r="E152" s="1">
        <v>2911</v>
      </c>
      <c r="F152">
        <v>0</v>
      </c>
      <c r="G152" s="1">
        <v>8706</v>
      </c>
      <c r="H152" s="1">
        <v>2957</v>
      </c>
      <c r="I152">
        <v>1</v>
      </c>
      <c r="J152">
        <v>1.2</v>
      </c>
      <c r="K152">
        <v>0.17</v>
      </c>
      <c r="L152">
        <v>8.0399999999999991</v>
      </c>
      <c r="M152">
        <v>1.19</v>
      </c>
      <c r="N152">
        <v>1</v>
      </c>
    </row>
    <row r="153" spans="1:14" x14ac:dyDescent="0.25">
      <c r="A153">
        <v>2010</v>
      </c>
      <c r="B153" t="s">
        <v>52</v>
      </c>
      <c r="C153" t="s">
        <v>18</v>
      </c>
      <c r="D153" t="s">
        <v>89</v>
      </c>
      <c r="E153">
        <v>0</v>
      </c>
      <c r="I153">
        <v>2</v>
      </c>
      <c r="J153">
        <v>0</v>
      </c>
      <c r="N153">
        <v>2</v>
      </c>
    </row>
    <row r="154" spans="1:14" x14ac:dyDescent="0.25">
      <c r="A154">
        <v>2009</v>
      </c>
      <c r="B154" t="s">
        <v>52</v>
      </c>
      <c r="C154" t="s">
        <v>18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52</v>
      </c>
      <c r="C155" t="s">
        <v>18</v>
      </c>
      <c r="D155" t="s">
        <v>89</v>
      </c>
      <c r="E155" s="1">
        <v>40105</v>
      </c>
      <c r="F155" s="1">
        <v>6411</v>
      </c>
      <c r="G155" s="1">
        <v>73798</v>
      </c>
      <c r="H155" s="1">
        <v>17191</v>
      </c>
      <c r="I155">
        <v>1</v>
      </c>
      <c r="J155">
        <v>11.5</v>
      </c>
      <c r="K155">
        <v>5.21</v>
      </c>
      <c r="L155">
        <v>23.4</v>
      </c>
      <c r="M155">
        <v>4.4400000000000004</v>
      </c>
      <c r="N155">
        <v>1</v>
      </c>
    </row>
    <row r="156" spans="1:14" x14ac:dyDescent="0.25">
      <c r="A156">
        <v>2007</v>
      </c>
      <c r="B156" t="s">
        <v>52</v>
      </c>
      <c r="C156" t="s">
        <v>18</v>
      </c>
      <c r="D156" t="s">
        <v>89</v>
      </c>
      <c r="E156" s="1">
        <v>5329</v>
      </c>
      <c r="F156">
        <v>0</v>
      </c>
      <c r="G156" s="1">
        <v>10723</v>
      </c>
      <c r="H156" s="1">
        <v>2752</v>
      </c>
      <c r="I156">
        <v>1</v>
      </c>
      <c r="J156">
        <v>2.1</v>
      </c>
      <c r="K156">
        <v>0.82</v>
      </c>
      <c r="L156">
        <v>5.47</v>
      </c>
      <c r="M156">
        <v>1.04</v>
      </c>
      <c r="N156">
        <v>1</v>
      </c>
    </row>
    <row r="157" spans="1:14" x14ac:dyDescent="0.25">
      <c r="A157">
        <v>2006</v>
      </c>
      <c r="B157" t="s">
        <v>52</v>
      </c>
      <c r="C157" t="s">
        <v>18</v>
      </c>
      <c r="D157" t="s">
        <v>89</v>
      </c>
      <c r="E157">
        <v>0</v>
      </c>
      <c r="I157">
        <v>2</v>
      </c>
      <c r="J157">
        <v>0</v>
      </c>
      <c r="N157">
        <v>2</v>
      </c>
    </row>
    <row r="158" spans="1:14" x14ac:dyDescent="0.25">
      <c r="A158">
        <v>2005</v>
      </c>
      <c r="B158" t="s">
        <v>52</v>
      </c>
      <c r="C158" t="s">
        <v>18</v>
      </c>
      <c r="D158" t="s">
        <v>89</v>
      </c>
      <c r="E158" s="1">
        <v>2987</v>
      </c>
      <c r="F158">
        <v>0</v>
      </c>
      <c r="G158" s="1">
        <v>9635</v>
      </c>
      <c r="H158" s="1">
        <v>3392</v>
      </c>
      <c r="I158">
        <v>1</v>
      </c>
      <c r="J158">
        <v>1.4</v>
      </c>
      <c r="K158">
        <v>0.16</v>
      </c>
      <c r="L158">
        <v>11.86</v>
      </c>
      <c r="M158">
        <v>1.61</v>
      </c>
      <c r="N158">
        <v>1</v>
      </c>
    </row>
    <row r="159" spans="1:14" x14ac:dyDescent="0.25">
      <c r="A159">
        <v>2004</v>
      </c>
      <c r="B159" t="s">
        <v>52</v>
      </c>
      <c r="C159" t="s">
        <v>18</v>
      </c>
      <c r="D159" t="s">
        <v>89</v>
      </c>
      <c r="E159">
        <v>0</v>
      </c>
      <c r="I159">
        <v>2</v>
      </c>
      <c r="J159">
        <v>0</v>
      </c>
      <c r="N159">
        <v>2</v>
      </c>
    </row>
    <row r="160" spans="1:14" x14ac:dyDescent="0.25">
      <c r="A160">
        <v>2003</v>
      </c>
      <c r="B160" t="s">
        <v>52</v>
      </c>
      <c r="C160" t="s">
        <v>18</v>
      </c>
      <c r="D160" t="s">
        <v>89</v>
      </c>
      <c r="E160">
        <v>0</v>
      </c>
      <c r="I160">
        <v>2</v>
      </c>
      <c r="J160">
        <v>0</v>
      </c>
      <c r="N160">
        <v>2</v>
      </c>
    </row>
    <row r="161" spans="1:14" x14ac:dyDescent="0.25">
      <c r="A161">
        <v>2002</v>
      </c>
      <c r="B161" t="s">
        <v>52</v>
      </c>
      <c r="C161" t="s">
        <v>18</v>
      </c>
      <c r="D161" t="s">
        <v>89</v>
      </c>
      <c r="E161" s="1">
        <v>5467</v>
      </c>
      <c r="F161">
        <v>0</v>
      </c>
      <c r="G161" s="1">
        <v>13337</v>
      </c>
      <c r="H161" s="1">
        <v>4016</v>
      </c>
      <c r="I161">
        <v>1</v>
      </c>
      <c r="J161">
        <v>1.6</v>
      </c>
      <c r="K161">
        <v>0.38</v>
      </c>
      <c r="L161">
        <v>6.17</v>
      </c>
      <c r="M161">
        <v>1.1200000000000001</v>
      </c>
      <c r="N161">
        <v>1</v>
      </c>
    </row>
    <row r="162" spans="1:14" x14ac:dyDescent="0.25">
      <c r="A162">
        <v>2001</v>
      </c>
      <c r="B162" t="s">
        <v>52</v>
      </c>
      <c r="C162" t="s">
        <v>18</v>
      </c>
      <c r="D162" t="s">
        <v>89</v>
      </c>
      <c r="E162" s="1">
        <v>2608</v>
      </c>
      <c r="F162">
        <v>0</v>
      </c>
      <c r="G162" s="1">
        <v>8326</v>
      </c>
      <c r="H162" s="1">
        <v>2917</v>
      </c>
      <c r="I162">
        <v>1</v>
      </c>
      <c r="J162">
        <v>0.5</v>
      </c>
      <c r="K162">
        <v>0.06</v>
      </c>
      <c r="L162">
        <v>4.68</v>
      </c>
      <c r="M162">
        <v>0.61</v>
      </c>
      <c r="N162">
        <v>1</v>
      </c>
    </row>
    <row r="163" spans="1:14" x14ac:dyDescent="0.25">
      <c r="A163">
        <v>2000</v>
      </c>
      <c r="B163" t="s">
        <v>52</v>
      </c>
      <c r="C163" t="s">
        <v>18</v>
      </c>
      <c r="D163" t="s">
        <v>89</v>
      </c>
      <c r="E163" s="1">
        <v>9605</v>
      </c>
      <c r="F163">
        <v>0</v>
      </c>
      <c r="G163" s="1">
        <v>20769</v>
      </c>
      <c r="H163" s="1">
        <v>5696</v>
      </c>
      <c r="I163">
        <v>1</v>
      </c>
      <c r="J163">
        <v>2.6</v>
      </c>
      <c r="K163">
        <v>0.85</v>
      </c>
      <c r="L163">
        <v>7.82</v>
      </c>
      <c r="M163">
        <v>1.49</v>
      </c>
      <c r="N163">
        <v>1</v>
      </c>
    </row>
    <row r="164" spans="1:14" x14ac:dyDescent="0.25">
      <c r="A164">
        <v>1999</v>
      </c>
      <c r="B164" t="s">
        <v>52</v>
      </c>
      <c r="C164" t="s">
        <v>18</v>
      </c>
      <c r="D164" t="s">
        <v>89</v>
      </c>
      <c r="E164" s="1">
        <v>2751</v>
      </c>
      <c r="F164">
        <v>0</v>
      </c>
      <c r="G164" s="1">
        <v>8833</v>
      </c>
      <c r="H164" s="1">
        <v>3103</v>
      </c>
      <c r="I164">
        <v>1</v>
      </c>
      <c r="J164">
        <v>0.5</v>
      </c>
      <c r="K164">
        <v>0.05</v>
      </c>
      <c r="L164">
        <v>4.0599999999999996</v>
      </c>
      <c r="M164">
        <v>0.52</v>
      </c>
      <c r="N164">
        <v>2</v>
      </c>
    </row>
    <row r="165" spans="1:14" x14ac:dyDescent="0.25">
      <c r="A165">
        <v>1998</v>
      </c>
      <c r="B165" t="s">
        <v>52</v>
      </c>
      <c r="C165" t="s">
        <v>18</v>
      </c>
      <c r="D165" t="s">
        <v>89</v>
      </c>
      <c r="E165" s="1">
        <v>2977</v>
      </c>
      <c r="F165">
        <v>0</v>
      </c>
      <c r="G165" s="1">
        <v>8024</v>
      </c>
      <c r="H165" s="1">
        <v>2575</v>
      </c>
      <c r="I165">
        <v>1</v>
      </c>
      <c r="J165">
        <v>0.8</v>
      </c>
      <c r="K165">
        <v>0.14000000000000001</v>
      </c>
      <c r="L165">
        <v>3.96</v>
      </c>
      <c r="M165">
        <v>0.65</v>
      </c>
      <c r="N165">
        <v>1</v>
      </c>
    </row>
    <row r="166" spans="1:14" x14ac:dyDescent="0.25">
      <c r="A166">
        <v>1997</v>
      </c>
      <c r="B166" t="s">
        <v>52</v>
      </c>
      <c r="C166" t="s">
        <v>18</v>
      </c>
      <c r="D166" t="s">
        <v>89</v>
      </c>
      <c r="E166">
        <v>0</v>
      </c>
      <c r="I166">
        <v>2</v>
      </c>
      <c r="J166">
        <v>0</v>
      </c>
      <c r="N166">
        <v>2</v>
      </c>
    </row>
    <row r="167" spans="1:14" x14ac:dyDescent="0.25">
      <c r="A167">
        <v>1996</v>
      </c>
      <c r="B167" t="s">
        <v>52</v>
      </c>
      <c r="C167" t="s">
        <v>18</v>
      </c>
      <c r="D167" t="s">
        <v>89</v>
      </c>
      <c r="E167">
        <v>0</v>
      </c>
      <c r="I167">
        <v>2</v>
      </c>
      <c r="J167">
        <v>0</v>
      </c>
      <c r="N167">
        <v>2</v>
      </c>
    </row>
    <row r="168" spans="1:14" x14ac:dyDescent="0.25">
      <c r="A168">
        <v>1995</v>
      </c>
      <c r="B168" t="s">
        <v>52</v>
      </c>
      <c r="C168" t="s">
        <v>18</v>
      </c>
      <c r="D168" t="s">
        <v>89</v>
      </c>
      <c r="E168">
        <v>0</v>
      </c>
      <c r="I168">
        <v>2</v>
      </c>
      <c r="J168">
        <v>0</v>
      </c>
      <c r="N168">
        <v>2</v>
      </c>
    </row>
    <row r="169" spans="1:14" x14ac:dyDescent="0.25">
      <c r="A169">
        <v>1994</v>
      </c>
      <c r="B169" t="s">
        <v>52</v>
      </c>
      <c r="C169" t="s">
        <v>18</v>
      </c>
      <c r="D169" t="s">
        <v>89</v>
      </c>
      <c r="E169" s="1">
        <v>5876</v>
      </c>
      <c r="F169">
        <v>0</v>
      </c>
      <c r="G169" s="1">
        <v>14603</v>
      </c>
      <c r="H169" s="1">
        <v>4452</v>
      </c>
      <c r="I169">
        <v>1</v>
      </c>
      <c r="J169">
        <v>0.9</v>
      </c>
      <c r="K169">
        <v>0.2</v>
      </c>
      <c r="L169">
        <v>3.73</v>
      </c>
      <c r="M169">
        <v>0.65</v>
      </c>
      <c r="N169">
        <v>1</v>
      </c>
    </row>
    <row r="170" spans="1:14" x14ac:dyDescent="0.25">
      <c r="A170">
        <v>1993</v>
      </c>
      <c r="B170" t="s">
        <v>52</v>
      </c>
      <c r="C170" t="s">
        <v>18</v>
      </c>
      <c r="D170" t="s">
        <v>89</v>
      </c>
      <c r="E170" s="1">
        <v>2567</v>
      </c>
      <c r="F170">
        <v>0</v>
      </c>
      <c r="G170" s="1">
        <v>9173</v>
      </c>
      <c r="H170" s="1">
        <v>3370</v>
      </c>
      <c r="I170">
        <v>1</v>
      </c>
      <c r="J170">
        <v>0.3</v>
      </c>
      <c r="K170">
        <v>0.02</v>
      </c>
      <c r="L170">
        <v>3.61</v>
      </c>
      <c r="M170">
        <v>0.37</v>
      </c>
      <c r="N170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296A-C0D9-4A7E-892C-80335EEF071E}">
  <dimension ref="A1:AA170"/>
  <sheetViews>
    <sheetView topLeftCell="Q19" workbookViewId="0">
      <selection activeCell="U29" sqref="U29"/>
    </sheetView>
  </sheetViews>
  <sheetFormatPr defaultRowHeight="15" x14ac:dyDescent="0.25"/>
  <cols>
    <col min="2" max="2" width="16.85546875" customWidth="1"/>
    <col min="3" max="3" width="17" customWidth="1"/>
    <col min="4" max="4" width="15" customWidth="1"/>
    <col min="5" max="5" width="16.28515625" customWidth="1"/>
    <col min="8" max="8" width="24.140625" customWidth="1"/>
    <col min="10" max="10" width="24.7109375" customWidth="1"/>
    <col min="16" max="16" width="18.85546875" customWidth="1"/>
    <col min="17" max="17" width="21" bestFit="1" customWidth="1"/>
    <col min="18" max="23" width="32" bestFit="1" customWidth="1"/>
    <col min="24" max="24" width="12" bestFit="1" customWidth="1"/>
    <col min="25" max="25" width="18" bestFit="1" customWidth="1"/>
    <col min="26" max="26" width="16.28515625" customWidth="1"/>
    <col min="27" max="27" width="18" bestFit="1" customWidth="1"/>
    <col min="28" max="28" width="32.42578125" bestFit="1" customWidth="1"/>
    <col min="29" max="29" width="18" bestFit="1" customWidth="1"/>
    <col min="30" max="30" width="20.42578125" bestFit="1" customWidth="1"/>
    <col min="31" max="31" width="23.140625" bestFit="1" customWidth="1"/>
  </cols>
  <sheetData>
    <row r="1" spans="1:27" ht="15.75" thickBot="1" x14ac:dyDescent="0.3">
      <c r="A1" t="s">
        <v>91</v>
      </c>
      <c r="P1" s="9"/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49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50</v>
      </c>
      <c r="C3" t="s">
        <v>18</v>
      </c>
      <c r="D3" t="s">
        <v>89</v>
      </c>
      <c r="E3" s="1">
        <v>69572</v>
      </c>
      <c r="F3" s="1">
        <v>32083</v>
      </c>
      <c r="G3" s="1">
        <v>107061</v>
      </c>
      <c r="H3" s="1">
        <v>19127</v>
      </c>
      <c r="I3">
        <v>0</v>
      </c>
      <c r="J3">
        <v>21.7</v>
      </c>
      <c r="K3">
        <v>13.76</v>
      </c>
      <c r="L3">
        <v>32.61</v>
      </c>
      <c r="M3">
        <v>4.82</v>
      </c>
      <c r="N3">
        <v>0</v>
      </c>
      <c r="Q3" s="14">
        <v>2015</v>
      </c>
      <c r="R3" s="3">
        <v>0.33442533102477545</v>
      </c>
      <c r="S3" s="3">
        <v>0.18589741384021116</v>
      </c>
    </row>
    <row r="4" spans="1:27" x14ac:dyDescent="0.25">
      <c r="A4">
        <v>2019</v>
      </c>
      <c r="B4" t="s">
        <v>50</v>
      </c>
      <c r="C4" t="s">
        <v>18</v>
      </c>
      <c r="D4" t="s">
        <v>89</v>
      </c>
      <c r="E4" s="1">
        <v>107980</v>
      </c>
      <c r="F4" s="1">
        <v>57699</v>
      </c>
      <c r="G4" s="1">
        <v>158262</v>
      </c>
      <c r="H4" s="1">
        <v>25654</v>
      </c>
      <c r="I4">
        <v>0</v>
      </c>
      <c r="J4">
        <v>23.5</v>
      </c>
      <c r="K4">
        <v>15.89</v>
      </c>
      <c r="L4">
        <v>33.340000000000003</v>
      </c>
      <c r="M4">
        <v>4.47</v>
      </c>
      <c r="N4">
        <v>0</v>
      </c>
      <c r="Q4" s="14">
        <v>2016</v>
      </c>
      <c r="R4" s="3">
        <v>0.34178935186517967</v>
      </c>
      <c r="S4" s="3">
        <v>0.11655312643446515</v>
      </c>
    </row>
    <row r="5" spans="1:27" x14ac:dyDescent="0.25">
      <c r="A5">
        <v>2018</v>
      </c>
      <c r="B5" t="s">
        <v>50</v>
      </c>
      <c r="C5" t="s">
        <v>18</v>
      </c>
      <c r="D5" t="s">
        <v>89</v>
      </c>
      <c r="E5" s="1">
        <v>123276</v>
      </c>
      <c r="F5" s="1">
        <v>69444</v>
      </c>
      <c r="G5" s="1">
        <v>177107</v>
      </c>
      <c r="H5" s="1">
        <v>27466</v>
      </c>
      <c r="I5">
        <v>0</v>
      </c>
      <c r="J5">
        <v>16.8</v>
      </c>
      <c r="K5">
        <v>11.53</v>
      </c>
      <c r="L5">
        <v>23.77</v>
      </c>
      <c r="M5">
        <v>3.11</v>
      </c>
      <c r="N5">
        <v>0</v>
      </c>
      <c r="Q5" s="14">
        <v>2017</v>
      </c>
      <c r="R5" s="3">
        <v>0.28348065612264484</v>
      </c>
      <c r="S5" s="3">
        <v>0.13576700962781738</v>
      </c>
    </row>
    <row r="6" spans="1:27" x14ac:dyDescent="0.25">
      <c r="A6">
        <v>2017</v>
      </c>
      <c r="B6" t="s">
        <v>50</v>
      </c>
      <c r="C6" t="s">
        <v>18</v>
      </c>
      <c r="D6" t="s">
        <v>89</v>
      </c>
      <c r="E6" s="1">
        <v>42517</v>
      </c>
      <c r="F6" s="1">
        <v>15029</v>
      </c>
      <c r="G6" s="1">
        <v>70005</v>
      </c>
      <c r="H6" s="1">
        <v>14025</v>
      </c>
      <c r="I6">
        <v>0</v>
      </c>
      <c r="J6">
        <v>10.8</v>
      </c>
      <c r="K6">
        <v>5.92</v>
      </c>
      <c r="L6">
        <v>18.88</v>
      </c>
      <c r="M6">
        <v>3.21</v>
      </c>
      <c r="N6">
        <v>0</v>
      </c>
      <c r="Q6" s="14">
        <v>2018</v>
      </c>
      <c r="R6" s="3">
        <v>0.32788896590023636</v>
      </c>
      <c r="S6" s="3">
        <v>0.1047820746994403</v>
      </c>
    </row>
    <row r="7" spans="1:27" ht="15.75" thickBot="1" x14ac:dyDescent="0.3">
      <c r="A7">
        <v>2016</v>
      </c>
      <c r="B7" t="s">
        <v>50</v>
      </c>
      <c r="C7" t="s">
        <v>18</v>
      </c>
      <c r="D7" t="s">
        <v>89</v>
      </c>
      <c r="E7" s="1">
        <v>85202</v>
      </c>
      <c r="F7" s="1">
        <v>44017</v>
      </c>
      <c r="G7" s="1">
        <v>126387</v>
      </c>
      <c r="H7" s="1">
        <v>21013</v>
      </c>
      <c r="I7">
        <v>0</v>
      </c>
      <c r="J7">
        <v>28.6</v>
      </c>
      <c r="K7">
        <v>19.14</v>
      </c>
      <c r="L7">
        <v>40.29</v>
      </c>
      <c r="M7">
        <v>5.45</v>
      </c>
      <c r="N7">
        <v>0</v>
      </c>
      <c r="Q7" s="16">
        <v>2019</v>
      </c>
      <c r="R7" s="28">
        <v>0.39213081514756909</v>
      </c>
      <c r="S7" s="3">
        <v>0.1225360508605728</v>
      </c>
    </row>
    <row r="8" spans="1:27" x14ac:dyDescent="0.25">
      <c r="A8">
        <v>2015</v>
      </c>
      <c r="B8" t="s">
        <v>50</v>
      </c>
      <c r="C8" t="s">
        <v>18</v>
      </c>
      <c r="D8" t="s">
        <v>89</v>
      </c>
      <c r="E8" s="1">
        <v>30343</v>
      </c>
      <c r="F8" s="1">
        <v>3974</v>
      </c>
      <c r="G8" s="1">
        <v>56713</v>
      </c>
      <c r="H8" s="1">
        <v>13454</v>
      </c>
      <c r="I8">
        <v>0</v>
      </c>
      <c r="J8">
        <v>7</v>
      </c>
      <c r="K8">
        <v>3.08</v>
      </c>
      <c r="L8">
        <v>15.23</v>
      </c>
      <c r="M8">
        <v>2.89</v>
      </c>
      <c r="N8">
        <v>0</v>
      </c>
    </row>
    <row r="9" spans="1:27" x14ac:dyDescent="0.25">
      <c r="A9">
        <v>2014</v>
      </c>
      <c r="B9" t="s">
        <v>50</v>
      </c>
      <c r="C9" t="s">
        <v>18</v>
      </c>
      <c r="D9" t="s">
        <v>89</v>
      </c>
      <c r="E9" s="1">
        <v>43034</v>
      </c>
      <c r="F9" s="1">
        <v>12147</v>
      </c>
      <c r="G9" s="1">
        <v>73920</v>
      </c>
      <c r="H9" s="1">
        <v>15759</v>
      </c>
      <c r="I9">
        <v>1</v>
      </c>
      <c r="J9">
        <v>15.1</v>
      </c>
      <c r="K9">
        <v>7.9</v>
      </c>
      <c r="L9">
        <v>27.04</v>
      </c>
      <c r="M9">
        <v>4.79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50</v>
      </c>
      <c r="C10" t="s">
        <v>18</v>
      </c>
      <c r="D10" t="s">
        <v>89</v>
      </c>
      <c r="E10" s="1">
        <v>73653</v>
      </c>
      <c r="F10" s="1">
        <v>29865</v>
      </c>
      <c r="G10" s="1">
        <v>117441</v>
      </c>
      <c r="H10" s="1">
        <v>22341</v>
      </c>
      <c r="I10">
        <v>0</v>
      </c>
      <c r="J10">
        <v>24.5</v>
      </c>
      <c r="K10">
        <v>15.12</v>
      </c>
      <c r="L10">
        <v>37.24</v>
      </c>
      <c r="M10">
        <v>5.68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50</v>
      </c>
      <c r="C11" t="s">
        <v>18</v>
      </c>
      <c r="D11" t="s">
        <v>89</v>
      </c>
      <c r="E11" s="1">
        <v>39417</v>
      </c>
      <c r="F11" s="1">
        <v>10388</v>
      </c>
      <c r="G11" s="1">
        <v>68446</v>
      </c>
      <c r="H11" s="1">
        <v>14811</v>
      </c>
      <c r="I11">
        <v>1</v>
      </c>
      <c r="J11">
        <v>11.4</v>
      </c>
      <c r="K11">
        <v>5.69</v>
      </c>
      <c r="L11">
        <v>21.4</v>
      </c>
      <c r="M11">
        <v>3.87</v>
      </c>
      <c r="N11">
        <v>1</v>
      </c>
      <c r="Q11">
        <v>2015</v>
      </c>
      <c r="R11">
        <f>R3</f>
        <v>0.33442533102477545</v>
      </c>
      <c r="S11">
        <f>1/(S3^2)</f>
        <v>28.936986652869393</v>
      </c>
      <c r="T11">
        <f>R11*S11</f>
        <v>9.6772613402453551</v>
      </c>
      <c r="U11">
        <f>S11*R11^2</f>
        <v>3.2363213271248155</v>
      </c>
      <c r="V11">
        <f>S11^2</f>
        <v>837.34919654834141</v>
      </c>
      <c r="X11">
        <f>1/(S3^2+$S$31)</f>
        <v>28.936986652869393</v>
      </c>
      <c r="Y11">
        <f>X11*R11</f>
        <v>9.6772613402453551</v>
      </c>
      <c r="Z11">
        <f>X11*R11^2</f>
        <v>3.2363213271248155</v>
      </c>
      <c r="AA11">
        <f>X11^2</f>
        <v>837.34919654834141</v>
      </c>
    </row>
    <row r="12" spans="1:27" x14ac:dyDescent="0.25">
      <c r="A12">
        <v>2011</v>
      </c>
      <c r="B12" t="s">
        <v>50</v>
      </c>
      <c r="C12" t="s">
        <v>18</v>
      </c>
      <c r="D12" t="s">
        <v>89</v>
      </c>
      <c r="E12" s="1">
        <v>27169</v>
      </c>
      <c r="F12" s="1">
        <v>5701</v>
      </c>
      <c r="G12" s="1">
        <v>48636</v>
      </c>
      <c r="H12" s="1">
        <v>10953</v>
      </c>
      <c r="I12">
        <v>1</v>
      </c>
      <c r="J12">
        <v>11.1</v>
      </c>
      <c r="K12">
        <v>5.39</v>
      </c>
      <c r="L12">
        <v>21.59</v>
      </c>
      <c r="M12">
        <v>3.98</v>
      </c>
      <c r="N12">
        <v>1</v>
      </c>
      <c r="Q12">
        <v>2016</v>
      </c>
      <c r="R12">
        <f>R4</f>
        <v>0.34178935186517967</v>
      </c>
      <c r="S12">
        <f t="shared" ref="S12:S15" si="0">1/(S4^2)</f>
        <v>73.612597888535078</v>
      </c>
      <c r="T12">
        <f t="shared" ref="T12:T15" si="1">R12*S12</f>
        <v>25.160002121434498</v>
      </c>
      <c r="U12">
        <f t="shared" ref="U12:U15" si="2">S12*R12^2</f>
        <v>8.5994208180116427</v>
      </c>
      <c r="V12">
        <f t="shared" ref="V12:V15" si="3">S12^2</f>
        <v>5418.8145678991586</v>
      </c>
      <c r="X12">
        <f>1/(S4^2+$S$31)</f>
        <v>73.612597888535078</v>
      </c>
      <c r="Y12">
        <f t="shared" ref="Y12:Y15" si="4">X12*R12</f>
        <v>25.160002121434498</v>
      </c>
      <c r="Z12">
        <f t="shared" ref="Z12:Z15" si="5">X12*R12^2</f>
        <v>8.5994208180116427</v>
      </c>
      <c r="AA12">
        <f>X12^2</f>
        <v>5418.8145678991586</v>
      </c>
    </row>
    <row r="13" spans="1:27" x14ac:dyDescent="0.25">
      <c r="A13">
        <v>2010</v>
      </c>
      <c r="B13" t="s">
        <v>50</v>
      </c>
      <c r="C13" t="s">
        <v>18</v>
      </c>
      <c r="D13" t="s">
        <v>89</v>
      </c>
      <c r="E13" s="1">
        <v>14190</v>
      </c>
      <c r="F13">
        <v>0</v>
      </c>
      <c r="G13" s="1">
        <v>28961</v>
      </c>
      <c r="H13" s="1">
        <v>7536</v>
      </c>
      <c r="I13">
        <v>1</v>
      </c>
      <c r="J13">
        <v>5.3</v>
      </c>
      <c r="K13">
        <v>1.97</v>
      </c>
      <c r="L13">
        <v>13.39</v>
      </c>
      <c r="M13">
        <v>2.6</v>
      </c>
      <c r="N13">
        <v>1</v>
      </c>
      <c r="Q13">
        <v>2017</v>
      </c>
      <c r="R13">
        <f>R5</f>
        <v>0.28348065612264484</v>
      </c>
      <c r="S13">
        <f t="shared" si="0"/>
        <v>54.251468098819146</v>
      </c>
      <c r="T13">
        <f t="shared" si="1"/>
        <v>15.379241772269987</v>
      </c>
      <c r="U13">
        <f t="shared" si="2"/>
        <v>4.3597175482718828</v>
      </c>
      <c r="V13">
        <f t="shared" si="3"/>
        <v>2943.2217908771913</v>
      </c>
      <c r="X13">
        <f>1/(S5^2+$S$31)</f>
        <v>54.251468098819146</v>
      </c>
      <c r="Y13">
        <f t="shared" si="4"/>
        <v>15.379241772269987</v>
      </c>
      <c r="Z13">
        <f t="shared" si="5"/>
        <v>4.3597175482718828</v>
      </c>
      <c r="AA13">
        <f>X13^2</f>
        <v>2943.2217908771913</v>
      </c>
    </row>
    <row r="14" spans="1:27" ht="15" customHeight="1" x14ac:dyDescent="0.25">
      <c r="A14">
        <v>2009</v>
      </c>
      <c r="B14" t="s">
        <v>50</v>
      </c>
      <c r="C14" t="s">
        <v>18</v>
      </c>
      <c r="D14" t="s">
        <v>89</v>
      </c>
      <c r="E14" s="1">
        <v>6427</v>
      </c>
      <c r="F14">
        <v>0</v>
      </c>
      <c r="G14" s="1">
        <v>17391</v>
      </c>
      <c r="H14" s="1">
        <v>5594</v>
      </c>
      <c r="I14">
        <v>1</v>
      </c>
      <c r="J14">
        <v>2.1</v>
      </c>
      <c r="K14">
        <v>0.39</v>
      </c>
      <c r="L14">
        <v>10.47</v>
      </c>
      <c r="M14">
        <v>1.78</v>
      </c>
      <c r="N14">
        <v>1</v>
      </c>
      <c r="Q14">
        <v>2018</v>
      </c>
      <c r="R14">
        <f>R6</f>
        <v>0.32788896590023636</v>
      </c>
      <c r="S14">
        <f t="shared" si="0"/>
        <v>91.080627374172408</v>
      </c>
      <c r="T14">
        <f t="shared" si="1"/>
        <v>29.864332723262152</v>
      </c>
      <c r="U14">
        <f t="shared" si="2"/>
        <v>9.7921851739310171</v>
      </c>
      <c r="V14">
        <f t="shared" si="3"/>
        <v>8295.680682872844</v>
      </c>
      <c r="X14">
        <f>1/(S6^2+$S$31)</f>
        <v>91.080627374172408</v>
      </c>
      <c r="Y14">
        <f t="shared" si="4"/>
        <v>29.864332723262152</v>
      </c>
      <c r="Z14">
        <f t="shared" si="5"/>
        <v>9.7921851739310171</v>
      </c>
      <c r="AA14">
        <f>X14^2</f>
        <v>8295.680682872844</v>
      </c>
    </row>
    <row r="15" spans="1:27" x14ac:dyDescent="0.25">
      <c r="A15">
        <v>2008</v>
      </c>
      <c r="B15" t="s">
        <v>50</v>
      </c>
      <c r="C15" t="s">
        <v>18</v>
      </c>
      <c r="D15" t="s">
        <v>89</v>
      </c>
      <c r="E15" s="1">
        <v>81291</v>
      </c>
      <c r="F15" s="1">
        <v>30248</v>
      </c>
      <c r="G15" s="1">
        <v>132334</v>
      </c>
      <c r="H15" s="1">
        <v>26043</v>
      </c>
      <c r="I15">
        <v>1</v>
      </c>
      <c r="J15">
        <v>23.2</v>
      </c>
      <c r="K15">
        <v>13.41</v>
      </c>
      <c r="L15">
        <v>37.200000000000003</v>
      </c>
      <c r="M15">
        <v>6.11</v>
      </c>
      <c r="N15">
        <v>1</v>
      </c>
      <c r="Q15">
        <v>2019</v>
      </c>
      <c r="R15">
        <f>R7</f>
        <v>0.39213081514756909</v>
      </c>
      <c r="S15">
        <f t="shared" si="0"/>
        <v>66.599695076651031</v>
      </c>
      <c r="T15">
        <f t="shared" si="1"/>
        <v>26.115792718986711</v>
      </c>
      <c r="U15">
        <f t="shared" si="2"/>
        <v>10.24080708712121</v>
      </c>
      <c r="V15">
        <f t="shared" si="3"/>
        <v>4435.5193843028956</v>
      </c>
      <c r="X15">
        <f>1/(S7^2+$S$31)</f>
        <v>66.599695076651031</v>
      </c>
      <c r="Y15">
        <f t="shared" si="4"/>
        <v>26.115792718986711</v>
      </c>
      <c r="Z15">
        <f t="shared" si="5"/>
        <v>10.24080708712121</v>
      </c>
      <c r="AA15">
        <f>X15^2</f>
        <v>4435.5193843028956</v>
      </c>
    </row>
    <row r="16" spans="1:27" x14ac:dyDescent="0.25">
      <c r="A16">
        <v>2007</v>
      </c>
      <c r="B16" t="s">
        <v>50</v>
      </c>
      <c r="C16" t="s">
        <v>18</v>
      </c>
      <c r="D16" t="s">
        <v>89</v>
      </c>
      <c r="E16" s="1">
        <v>28676</v>
      </c>
      <c r="F16" s="1">
        <v>10704</v>
      </c>
      <c r="G16" s="1">
        <v>46649</v>
      </c>
      <c r="H16" s="1">
        <v>9170</v>
      </c>
      <c r="I16">
        <v>1</v>
      </c>
      <c r="J16">
        <v>11.6</v>
      </c>
      <c r="K16">
        <v>6.77</v>
      </c>
      <c r="L16">
        <v>19.03</v>
      </c>
      <c r="M16">
        <v>3.06</v>
      </c>
      <c r="N16">
        <v>1</v>
      </c>
      <c r="Q16" s="23" t="s">
        <v>33</v>
      </c>
      <c r="R16" s="23"/>
      <c r="S16">
        <f>SUM(S11:S15)</f>
        <v>314.48137509104703</v>
      </c>
      <c r="T16">
        <f t="shared" ref="T16:V16" si="6">SUM(T11:T15)</f>
        <v>106.19663067619871</v>
      </c>
      <c r="U16">
        <f t="shared" si="6"/>
        <v>36.228451954460567</v>
      </c>
      <c r="V16">
        <f t="shared" si="6"/>
        <v>21930.585622500432</v>
      </c>
      <c r="X16">
        <f>SUM(X11:X15)</f>
        <v>314.48137509104703</v>
      </c>
      <c r="Y16">
        <f>SUM(Y11:Y15)</f>
        <v>106.19663067619871</v>
      </c>
      <c r="Z16">
        <f>SUM(Z11:Z15)</f>
        <v>36.228451954460567</v>
      </c>
      <c r="AA16">
        <f t="shared" ref="AA16" si="7">SUM(AA11:AA15)</f>
        <v>21930.585622500432</v>
      </c>
    </row>
    <row r="17" spans="1:27" x14ac:dyDescent="0.25">
      <c r="A17">
        <v>2006</v>
      </c>
      <c r="B17" t="s">
        <v>50</v>
      </c>
      <c r="C17" t="s">
        <v>18</v>
      </c>
      <c r="D17" t="s">
        <v>89</v>
      </c>
      <c r="E17" s="1">
        <v>123119</v>
      </c>
      <c r="F17" s="1">
        <v>66180</v>
      </c>
      <c r="G17" s="1">
        <v>180059</v>
      </c>
      <c r="H17" s="1">
        <v>29051</v>
      </c>
      <c r="I17">
        <v>0</v>
      </c>
      <c r="J17">
        <v>26.6</v>
      </c>
      <c r="K17">
        <v>18.12</v>
      </c>
      <c r="L17">
        <v>37.14</v>
      </c>
      <c r="M17">
        <v>4.8899999999999997</v>
      </c>
      <c r="N17">
        <v>0</v>
      </c>
    </row>
    <row r="18" spans="1:27" x14ac:dyDescent="0.25">
      <c r="A18">
        <v>2005</v>
      </c>
      <c r="B18" t="s">
        <v>50</v>
      </c>
      <c r="C18" t="s">
        <v>18</v>
      </c>
      <c r="D18" t="s">
        <v>89</v>
      </c>
      <c r="E18" s="1">
        <v>27882</v>
      </c>
      <c r="F18" s="1">
        <v>4404</v>
      </c>
      <c r="G18" s="1">
        <v>51359</v>
      </c>
      <c r="H18" s="1">
        <v>11978</v>
      </c>
      <c r="I18">
        <v>1</v>
      </c>
      <c r="J18">
        <v>13.4</v>
      </c>
      <c r="K18">
        <v>6.16</v>
      </c>
      <c r="L18">
        <v>26.8</v>
      </c>
      <c r="M18">
        <v>5.0999999999999996</v>
      </c>
      <c r="N18">
        <v>1</v>
      </c>
      <c r="Q18" s="44" t="s">
        <v>34</v>
      </c>
      <c r="R18" s="44"/>
      <c r="S18" s="8">
        <f>U16-((T16^2)/S16)</f>
        <v>0.36710924787935539</v>
      </c>
      <c r="Y18" s="24" t="s">
        <v>35</v>
      </c>
      <c r="Z18" s="8">
        <f>Z16-(Y16^2)/X16</f>
        <v>0.36710924787935539</v>
      </c>
    </row>
    <row r="19" spans="1:27" x14ac:dyDescent="0.25">
      <c r="A19">
        <v>2004</v>
      </c>
      <c r="B19" t="s">
        <v>50</v>
      </c>
      <c r="C19" t="s">
        <v>18</v>
      </c>
      <c r="D19" t="s">
        <v>89</v>
      </c>
      <c r="E19" s="1">
        <v>20946</v>
      </c>
      <c r="F19" s="1">
        <v>2249</v>
      </c>
      <c r="G19" s="1">
        <v>39643</v>
      </c>
      <c r="H19" s="1">
        <v>9539</v>
      </c>
      <c r="I19">
        <v>1</v>
      </c>
      <c r="J19">
        <v>8.1999999999999993</v>
      </c>
      <c r="K19">
        <v>3.49</v>
      </c>
      <c r="L19">
        <v>18.03</v>
      </c>
      <c r="M19">
        <v>3.46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50</v>
      </c>
      <c r="C20" t="s">
        <v>18</v>
      </c>
      <c r="D20" t="s">
        <v>89</v>
      </c>
      <c r="E20" s="1">
        <v>15281</v>
      </c>
      <c r="F20">
        <v>0</v>
      </c>
      <c r="G20" s="1">
        <v>30790</v>
      </c>
      <c r="H20" s="1">
        <v>7913</v>
      </c>
      <c r="I20">
        <v>1</v>
      </c>
      <c r="J20">
        <v>4.7</v>
      </c>
      <c r="K20">
        <v>1.77</v>
      </c>
      <c r="L20">
        <v>11.88</v>
      </c>
      <c r="M20">
        <v>2.2999999999999998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50</v>
      </c>
      <c r="C21" t="s">
        <v>18</v>
      </c>
      <c r="D21" t="s">
        <v>89</v>
      </c>
      <c r="E21" s="1">
        <v>14119</v>
      </c>
      <c r="F21">
        <v>91</v>
      </c>
      <c r="G21" s="1">
        <v>28148</v>
      </c>
      <c r="H21" s="1">
        <v>7158</v>
      </c>
      <c r="I21">
        <v>1</v>
      </c>
      <c r="J21">
        <v>4</v>
      </c>
      <c r="K21">
        <v>1.56</v>
      </c>
      <c r="L21">
        <v>10.01</v>
      </c>
      <c r="M21">
        <v>1.92</v>
      </c>
      <c r="N21">
        <v>1</v>
      </c>
    </row>
    <row r="22" spans="1:27" ht="15" customHeight="1" x14ac:dyDescent="0.25">
      <c r="A22">
        <v>2001</v>
      </c>
      <c r="B22" t="s">
        <v>50</v>
      </c>
      <c r="C22" t="s">
        <v>18</v>
      </c>
      <c r="D22" t="s">
        <v>89</v>
      </c>
      <c r="E22" s="1">
        <v>91102</v>
      </c>
      <c r="F22" s="1">
        <v>46759</v>
      </c>
      <c r="G22" s="1">
        <v>135445</v>
      </c>
      <c r="H22" s="1">
        <v>22624</v>
      </c>
      <c r="I22">
        <v>0</v>
      </c>
      <c r="J22">
        <v>19.100000000000001</v>
      </c>
      <c r="K22">
        <v>12.54</v>
      </c>
      <c r="L22">
        <v>28.04</v>
      </c>
      <c r="M22">
        <v>3.95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50</v>
      </c>
      <c r="C23" t="s">
        <v>18</v>
      </c>
      <c r="D23" t="s">
        <v>89</v>
      </c>
      <c r="E23" s="1">
        <v>77038</v>
      </c>
      <c r="F23" s="1">
        <v>36309</v>
      </c>
      <c r="G23" s="1">
        <v>117766</v>
      </c>
      <c r="H23" s="1">
        <v>20780</v>
      </c>
      <c r="I23">
        <v>1</v>
      </c>
      <c r="J23">
        <v>21</v>
      </c>
      <c r="K23">
        <v>13.45</v>
      </c>
      <c r="L23">
        <v>31.26</v>
      </c>
      <c r="M23">
        <v>4.54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50</v>
      </c>
      <c r="C24" t="s">
        <v>18</v>
      </c>
      <c r="D24" t="s">
        <v>89</v>
      </c>
      <c r="E24" s="1">
        <v>117609</v>
      </c>
      <c r="F24" s="1">
        <v>62019</v>
      </c>
      <c r="G24" s="1">
        <v>173200</v>
      </c>
      <c r="H24" s="1">
        <v>28363</v>
      </c>
      <c r="I24">
        <v>0</v>
      </c>
      <c r="J24">
        <v>19.899999999999999</v>
      </c>
      <c r="K24">
        <v>13.3</v>
      </c>
      <c r="L24">
        <v>28.66</v>
      </c>
      <c r="M24">
        <v>3.91</v>
      </c>
      <c r="N24">
        <v>0</v>
      </c>
    </row>
    <row r="25" spans="1:27" x14ac:dyDescent="0.25">
      <c r="A25">
        <v>1998</v>
      </c>
      <c r="B25" t="s">
        <v>50</v>
      </c>
      <c r="C25" t="s">
        <v>18</v>
      </c>
      <c r="D25" t="s">
        <v>89</v>
      </c>
      <c r="E25" s="1">
        <v>43943</v>
      </c>
      <c r="F25" s="1">
        <v>17947</v>
      </c>
      <c r="G25" s="1">
        <v>69939</v>
      </c>
      <c r="H25" s="1">
        <v>13263</v>
      </c>
      <c r="I25">
        <v>0</v>
      </c>
      <c r="J25">
        <v>11.2</v>
      </c>
      <c r="K25">
        <v>6.61</v>
      </c>
      <c r="L25">
        <v>18.45</v>
      </c>
      <c r="M25">
        <v>2.96</v>
      </c>
      <c r="N25">
        <v>0</v>
      </c>
      <c r="Q25" s="46" t="s">
        <v>43</v>
      </c>
      <c r="R25" s="46"/>
      <c r="S25" s="5"/>
      <c r="T25" s="5"/>
    </row>
    <row r="26" spans="1:27" ht="15" customHeight="1" x14ac:dyDescent="0.25">
      <c r="A26">
        <v>1997</v>
      </c>
      <c r="B26" t="s">
        <v>50</v>
      </c>
      <c r="C26" t="s">
        <v>18</v>
      </c>
      <c r="D26" t="s">
        <v>89</v>
      </c>
      <c r="E26" s="1">
        <v>159437</v>
      </c>
      <c r="F26" s="1">
        <v>91284</v>
      </c>
      <c r="G26" s="1">
        <v>227589</v>
      </c>
      <c r="H26" s="1">
        <v>34772</v>
      </c>
      <c r="I26">
        <v>0</v>
      </c>
      <c r="J26">
        <v>28.8</v>
      </c>
      <c r="K26">
        <v>20.440000000000001</v>
      </c>
      <c r="L26">
        <v>38.92</v>
      </c>
      <c r="M26">
        <v>4.75</v>
      </c>
      <c r="N26">
        <v>0</v>
      </c>
      <c r="Q26" s="40" t="s">
        <v>44</v>
      </c>
      <c r="R26" s="40"/>
      <c r="S26" s="29">
        <f>T16/S16</f>
        <v>0.33768814018144383</v>
      </c>
      <c r="T26" s="7"/>
      <c r="AA26" s="10"/>
    </row>
    <row r="27" spans="1:27" x14ac:dyDescent="0.25">
      <c r="A27">
        <v>1996</v>
      </c>
      <c r="B27" t="s">
        <v>50</v>
      </c>
      <c r="C27" t="s">
        <v>18</v>
      </c>
      <c r="D27" t="s">
        <v>89</v>
      </c>
      <c r="E27" s="1">
        <v>29527</v>
      </c>
      <c r="F27" s="1">
        <v>8730</v>
      </c>
      <c r="G27" s="1">
        <v>50323</v>
      </c>
      <c r="H27" s="1">
        <v>10610</v>
      </c>
      <c r="I27">
        <v>0</v>
      </c>
      <c r="J27">
        <v>6.8</v>
      </c>
      <c r="K27">
        <v>3.48</v>
      </c>
      <c r="L27">
        <v>12.7</v>
      </c>
      <c r="M27">
        <v>2.2400000000000002</v>
      </c>
      <c r="N27">
        <v>0</v>
      </c>
      <c r="Q27" s="44" t="s">
        <v>16</v>
      </c>
      <c r="R27" s="44"/>
      <c r="S27" s="7">
        <f>SQRT(1/S16)</f>
        <v>5.6390057197404281E-2</v>
      </c>
      <c r="T27" s="7"/>
      <c r="AA27" s="10"/>
    </row>
    <row r="28" spans="1:27" x14ac:dyDescent="0.25">
      <c r="A28">
        <v>1995</v>
      </c>
      <c r="B28" t="s">
        <v>50</v>
      </c>
      <c r="C28" t="s">
        <v>18</v>
      </c>
      <c r="D28" t="s">
        <v>89</v>
      </c>
      <c r="E28" s="1">
        <v>72888</v>
      </c>
      <c r="F28" s="1">
        <v>38599</v>
      </c>
      <c r="G28" s="1">
        <v>107176</v>
      </c>
      <c r="H28" s="1">
        <v>17494</v>
      </c>
      <c r="I28">
        <v>0</v>
      </c>
      <c r="J28">
        <v>12.9</v>
      </c>
      <c r="K28">
        <v>8.49</v>
      </c>
      <c r="L28">
        <v>19.23</v>
      </c>
      <c r="M28">
        <v>2.71</v>
      </c>
      <c r="N28">
        <v>0</v>
      </c>
      <c r="Q28" s="40" t="s">
        <v>45</v>
      </c>
      <c r="R28" s="40"/>
      <c r="S28" s="35">
        <f>S26-1.96*S27</f>
        <v>0.22716362807453144</v>
      </c>
      <c r="T28" s="36">
        <f>S26+1.96*S27</f>
        <v>0.44821265228835622</v>
      </c>
    </row>
    <row r="29" spans="1:27" x14ac:dyDescent="0.25">
      <c r="A29">
        <v>1994</v>
      </c>
      <c r="B29" t="s">
        <v>50</v>
      </c>
      <c r="C29" t="s">
        <v>18</v>
      </c>
      <c r="D29" t="s">
        <v>89</v>
      </c>
      <c r="E29" s="1">
        <v>123562</v>
      </c>
      <c r="F29" s="1">
        <v>73682</v>
      </c>
      <c r="G29" s="1">
        <v>173443</v>
      </c>
      <c r="H29" s="1">
        <v>25450</v>
      </c>
      <c r="I29">
        <v>0</v>
      </c>
      <c r="J29">
        <v>18.3</v>
      </c>
      <c r="K29">
        <v>12.88</v>
      </c>
      <c r="L29">
        <v>25.4</v>
      </c>
      <c r="M29">
        <v>3.18</v>
      </c>
      <c r="N29">
        <v>0</v>
      </c>
      <c r="S29" s="7"/>
      <c r="T29" s="7"/>
    </row>
    <row r="30" spans="1:27" x14ac:dyDescent="0.25">
      <c r="A30">
        <v>1993</v>
      </c>
      <c r="B30" t="s">
        <v>50</v>
      </c>
      <c r="C30" t="s">
        <v>18</v>
      </c>
      <c r="D30" t="s">
        <v>89</v>
      </c>
      <c r="E30" s="1">
        <v>148116</v>
      </c>
      <c r="F30" s="1">
        <v>82197</v>
      </c>
      <c r="G30" s="1">
        <v>214036</v>
      </c>
      <c r="H30" s="1">
        <v>33633</v>
      </c>
      <c r="I30">
        <v>0</v>
      </c>
      <c r="J30">
        <v>16.5</v>
      </c>
      <c r="K30">
        <v>11.14</v>
      </c>
      <c r="L30">
        <v>23.72</v>
      </c>
      <c r="M30">
        <v>3.19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51</v>
      </c>
      <c r="C31" t="s">
        <v>18</v>
      </c>
      <c r="D31" t="s">
        <v>89</v>
      </c>
      <c r="E31">
        <v>0</v>
      </c>
      <c r="I31">
        <v>2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51</v>
      </c>
      <c r="C32" t="s">
        <v>18</v>
      </c>
      <c r="D32" t="s">
        <v>89</v>
      </c>
      <c r="E32" s="1">
        <v>1078</v>
      </c>
      <c r="F32">
        <v>0</v>
      </c>
      <c r="G32" s="1">
        <v>4728</v>
      </c>
      <c r="H32" s="1">
        <v>1862</v>
      </c>
      <c r="I32">
        <v>1</v>
      </c>
      <c r="J32">
        <v>0.2</v>
      </c>
      <c r="K32">
        <v>0.01</v>
      </c>
      <c r="L32">
        <v>6.48</v>
      </c>
      <c r="M32">
        <v>0.4</v>
      </c>
      <c r="N32">
        <v>2</v>
      </c>
      <c r="Q32" s="40" t="s">
        <v>44</v>
      </c>
      <c r="R32" s="40"/>
      <c r="S32" s="35">
        <f>Y16/X16</f>
        <v>0.33768814018144383</v>
      </c>
      <c r="T32" s="7"/>
    </row>
    <row r="33" spans="1:26" x14ac:dyDescent="0.25">
      <c r="A33">
        <v>2018</v>
      </c>
      <c r="B33" t="s">
        <v>51</v>
      </c>
      <c r="C33" t="s">
        <v>18</v>
      </c>
      <c r="D33" t="s">
        <v>89</v>
      </c>
      <c r="E33" s="1">
        <v>6371</v>
      </c>
      <c r="F33">
        <v>0</v>
      </c>
      <c r="G33" s="1">
        <v>15232</v>
      </c>
      <c r="H33" s="1">
        <v>4521</v>
      </c>
      <c r="I33">
        <v>1</v>
      </c>
      <c r="J33">
        <v>0.9</v>
      </c>
      <c r="K33">
        <v>0.22</v>
      </c>
      <c r="L33">
        <v>3.37</v>
      </c>
      <c r="M33">
        <v>0.61</v>
      </c>
      <c r="N33">
        <v>1</v>
      </c>
      <c r="Q33" s="44" t="s">
        <v>16</v>
      </c>
      <c r="R33" s="44"/>
      <c r="S33" s="7">
        <f>SQRT(1/X16)</f>
        <v>5.6390057197404281E-2</v>
      </c>
      <c r="T33" s="7"/>
    </row>
    <row r="34" spans="1:26" x14ac:dyDescent="0.25">
      <c r="A34">
        <v>2017</v>
      </c>
      <c r="B34" t="s">
        <v>51</v>
      </c>
      <c r="C34" t="s">
        <v>18</v>
      </c>
      <c r="D34" t="s">
        <v>89</v>
      </c>
      <c r="E34" s="1">
        <v>6024</v>
      </c>
      <c r="F34">
        <v>0</v>
      </c>
      <c r="G34" s="1">
        <v>15132</v>
      </c>
      <c r="H34" s="1">
        <v>4647</v>
      </c>
      <c r="I34">
        <v>1</v>
      </c>
      <c r="J34">
        <v>1.5</v>
      </c>
      <c r="K34">
        <v>0.34</v>
      </c>
      <c r="L34">
        <v>6.56</v>
      </c>
      <c r="M34">
        <v>1.1599999999999999</v>
      </c>
      <c r="N34">
        <v>1</v>
      </c>
      <c r="Q34" s="40" t="s">
        <v>45</v>
      </c>
      <c r="R34" s="40"/>
      <c r="S34" s="35">
        <f>S32-1.96*S33</f>
        <v>0.22716362807453144</v>
      </c>
      <c r="T34" s="35">
        <f>S32+1.96*S33</f>
        <v>0.44821265228835622</v>
      </c>
    </row>
    <row r="35" spans="1:26" x14ac:dyDescent="0.25">
      <c r="A35">
        <v>2016</v>
      </c>
      <c r="B35" t="s">
        <v>51</v>
      </c>
      <c r="C35" t="s">
        <v>18</v>
      </c>
      <c r="D35" t="s">
        <v>89</v>
      </c>
      <c r="E35" s="1">
        <v>8255</v>
      </c>
      <c r="F35">
        <v>0</v>
      </c>
      <c r="G35" s="1">
        <v>18771</v>
      </c>
      <c r="H35" s="1">
        <v>5365</v>
      </c>
      <c r="I35">
        <v>1</v>
      </c>
      <c r="J35">
        <v>2.8</v>
      </c>
      <c r="K35">
        <v>0.79</v>
      </c>
      <c r="L35">
        <v>9.2100000000000009</v>
      </c>
      <c r="M35">
        <v>1.75</v>
      </c>
      <c r="N35">
        <v>1</v>
      </c>
    </row>
    <row r="36" spans="1:26" x14ac:dyDescent="0.25">
      <c r="A36">
        <v>2015</v>
      </c>
      <c r="B36" t="s">
        <v>51</v>
      </c>
      <c r="C36" t="s">
        <v>18</v>
      </c>
      <c r="D36" t="s">
        <v>89</v>
      </c>
      <c r="E36" s="1">
        <v>2327</v>
      </c>
      <c r="F36">
        <v>0</v>
      </c>
      <c r="G36" s="1">
        <v>8541</v>
      </c>
      <c r="H36" s="1">
        <v>3171</v>
      </c>
      <c r="I36">
        <v>1</v>
      </c>
      <c r="J36">
        <v>0.5</v>
      </c>
      <c r="K36">
        <v>0.04</v>
      </c>
      <c r="L36">
        <v>7.22</v>
      </c>
      <c r="M36">
        <v>0.73</v>
      </c>
      <c r="N36">
        <v>1</v>
      </c>
    </row>
    <row r="37" spans="1:26" x14ac:dyDescent="0.25">
      <c r="A37">
        <v>2014</v>
      </c>
      <c r="B37" t="s">
        <v>51</v>
      </c>
      <c r="C37" t="s">
        <v>18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49</v>
      </c>
    </row>
    <row r="38" spans="1:26" x14ac:dyDescent="0.25">
      <c r="A38">
        <v>2013</v>
      </c>
      <c r="B38" t="s">
        <v>51</v>
      </c>
      <c r="C38" t="s">
        <v>18</v>
      </c>
      <c r="D38" t="s">
        <v>89</v>
      </c>
      <c r="E38" s="1">
        <v>1936</v>
      </c>
      <c r="F38">
        <v>0</v>
      </c>
      <c r="G38" s="1">
        <v>6459</v>
      </c>
      <c r="H38" s="1">
        <v>2308</v>
      </c>
      <c r="I38">
        <v>1</v>
      </c>
      <c r="J38">
        <v>0.6</v>
      </c>
      <c r="K38">
        <v>0.06</v>
      </c>
      <c r="L38">
        <v>6.19</v>
      </c>
      <c r="M38">
        <v>0.76</v>
      </c>
      <c r="N38">
        <v>1</v>
      </c>
      <c r="Q38" s="2" t="s">
        <v>2</v>
      </c>
      <c r="R38" t="s">
        <v>52</v>
      </c>
      <c r="S38" t="s">
        <v>53</v>
      </c>
      <c r="T38" t="s">
        <v>50</v>
      </c>
      <c r="U38" t="s">
        <v>51</v>
      </c>
      <c r="V38" t="s">
        <v>54</v>
      </c>
      <c r="W38" t="s">
        <v>55</v>
      </c>
      <c r="X38" t="s">
        <v>20</v>
      </c>
    </row>
    <row r="39" spans="1:26" x14ac:dyDescent="0.25">
      <c r="A39">
        <v>2012</v>
      </c>
      <c r="B39" t="s">
        <v>51</v>
      </c>
      <c r="C39" t="s">
        <v>18</v>
      </c>
      <c r="D39" t="s">
        <v>89</v>
      </c>
      <c r="E39">
        <v>0</v>
      </c>
      <c r="I39">
        <v>2</v>
      </c>
      <c r="J39">
        <v>0</v>
      </c>
      <c r="N39">
        <v>2</v>
      </c>
      <c r="Q39">
        <v>2015</v>
      </c>
      <c r="R39">
        <v>0</v>
      </c>
      <c r="S39">
        <v>3990</v>
      </c>
      <c r="T39">
        <v>30343</v>
      </c>
      <c r="U39">
        <v>2327</v>
      </c>
      <c r="V39">
        <v>16773</v>
      </c>
      <c r="W39">
        <v>26848</v>
      </c>
      <c r="X39">
        <v>80281</v>
      </c>
      <c r="Z39" s="33"/>
    </row>
    <row r="40" spans="1:26" x14ac:dyDescent="0.25">
      <c r="A40">
        <v>2011</v>
      </c>
      <c r="B40" t="s">
        <v>51</v>
      </c>
      <c r="C40" t="s">
        <v>18</v>
      </c>
      <c r="D40" t="s">
        <v>89</v>
      </c>
      <c r="E40">
        <v>0</v>
      </c>
      <c r="I40">
        <v>2</v>
      </c>
      <c r="J40">
        <v>0</v>
      </c>
      <c r="N40">
        <v>2</v>
      </c>
      <c r="Q40">
        <v>2016</v>
      </c>
      <c r="R40">
        <v>5349</v>
      </c>
      <c r="S40">
        <v>4676</v>
      </c>
      <c r="T40">
        <v>85202</v>
      </c>
      <c r="U40">
        <v>8255</v>
      </c>
      <c r="V40">
        <v>10838</v>
      </c>
      <c r="W40">
        <v>59363</v>
      </c>
      <c r="X40">
        <v>173683</v>
      </c>
      <c r="Z40" s="33"/>
    </row>
    <row r="41" spans="1:26" x14ac:dyDescent="0.25">
      <c r="A41">
        <v>2010</v>
      </c>
      <c r="B41" t="s">
        <v>51</v>
      </c>
      <c r="C41" t="s">
        <v>18</v>
      </c>
      <c r="D41" t="s">
        <v>89</v>
      </c>
      <c r="E41" s="1">
        <v>2055</v>
      </c>
      <c r="F41">
        <v>0</v>
      </c>
      <c r="G41" s="1">
        <v>6707</v>
      </c>
      <c r="H41" s="1">
        <v>2374</v>
      </c>
      <c r="I41">
        <v>1</v>
      </c>
      <c r="J41">
        <v>0.8</v>
      </c>
      <c r="K41">
        <v>0.08</v>
      </c>
      <c r="L41">
        <v>6.8</v>
      </c>
      <c r="M41">
        <v>0.87</v>
      </c>
      <c r="N41">
        <v>1</v>
      </c>
      <c r="Q41">
        <v>2017</v>
      </c>
      <c r="R41">
        <v>9242</v>
      </c>
      <c r="S41">
        <v>3105</v>
      </c>
      <c r="T41">
        <v>42517</v>
      </c>
      <c r="U41">
        <v>6024</v>
      </c>
      <c r="V41">
        <v>2582</v>
      </c>
      <c r="W41">
        <v>25111</v>
      </c>
      <c r="X41">
        <v>88581</v>
      </c>
      <c r="Z41" s="33"/>
    </row>
    <row r="42" spans="1:26" x14ac:dyDescent="0.25">
      <c r="A42">
        <v>2009</v>
      </c>
      <c r="B42" t="s">
        <v>51</v>
      </c>
      <c r="C42" t="s">
        <v>18</v>
      </c>
      <c r="D42" t="s">
        <v>89</v>
      </c>
      <c r="E42">
        <v>0</v>
      </c>
      <c r="I42">
        <v>2</v>
      </c>
      <c r="J42">
        <v>0</v>
      </c>
      <c r="N42">
        <v>2</v>
      </c>
      <c r="Q42">
        <v>2018</v>
      </c>
      <c r="R42">
        <v>504</v>
      </c>
      <c r="S42">
        <v>0</v>
      </c>
      <c r="T42">
        <v>123276</v>
      </c>
      <c r="U42">
        <v>6371</v>
      </c>
      <c r="V42">
        <v>25973</v>
      </c>
      <c r="W42">
        <v>76165</v>
      </c>
      <c r="X42">
        <v>232289</v>
      </c>
      <c r="Z42" s="33"/>
    </row>
    <row r="43" spans="1:26" x14ac:dyDescent="0.25">
      <c r="A43">
        <v>2008</v>
      </c>
      <c r="B43" t="s">
        <v>51</v>
      </c>
      <c r="C43" t="s">
        <v>18</v>
      </c>
      <c r="D43" t="s">
        <v>89</v>
      </c>
      <c r="E43">
        <v>0</v>
      </c>
      <c r="I43">
        <v>2</v>
      </c>
      <c r="J43">
        <v>0</v>
      </c>
      <c r="N43">
        <v>2</v>
      </c>
      <c r="Q43">
        <v>2019</v>
      </c>
      <c r="R43">
        <v>836</v>
      </c>
      <c r="S43">
        <v>1836</v>
      </c>
      <c r="T43">
        <v>107980</v>
      </c>
      <c r="U43">
        <v>1078</v>
      </c>
      <c r="V43">
        <v>27376</v>
      </c>
      <c r="W43">
        <v>89736</v>
      </c>
      <c r="X43">
        <v>228842</v>
      </c>
      <c r="Z43" s="33"/>
    </row>
    <row r="44" spans="1:26" x14ac:dyDescent="0.25">
      <c r="A44">
        <v>2007</v>
      </c>
      <c r="B44" t="s">
        <v>51</v>
      </c>
      <c r="C44" t="s">
        <v>18</v>
      </c>
      <c r="D44" t="s">
        <v>89</v>
      </c>
      <c r="E44">
        <v>0</v>
      </c>
      <c r="I44">
        <v>2</v>
      </c>
      <c r="J44">
        <v>0</v>
      </c>
      <c r="N44">
        <v>2</v>
      </c>
      <c r="Q44" t="s">
        <v>20</v>
      </c>
      <c r="R44">
        <v>15931</v>
      </c>
      <c r="S44">
        <v>13607</v>
      </c>
      <c r="T44">
        <v>389318</v>
      </c>
      <c r="U44">
        <v>24055</v>
      </c>
      <c r="V44">
        <v>83542</v>
      </c>
      <c r="W44">
        <v>277223</v>
      </c>
      <c r="X44">
        <v>803676</v>
      </c>
    </row>
    <row r="45" spans="1:26" x14ac:dyDescent="0.25">
      <c r="A45">
        <v>2006</v>
      </c>
      <c r="B45" t="s">
        <v>51</v>
      </c>
      <c r="C45" t="s">
        <v>18</v>
      </c>
      <c r="D45" t="s">
        <v>89</v>
      </c>
      <c r="E45" s="1">
        <v>7397</v>
      </c>
      <c r="F45">
        <v>0</v>
      </c>
      <c r="G45" s="1">
        <v>18223</v>
      </c>
      <c r="H45" s="1">
        <v>5524</v>
      </c>
      <c r="I45">
        <v>1</v>
      </c>
      <c r="J45">
        <v>1.6</v>
      </c>
      <c r="K45">
        <v>0.38</v>
      </c>
      <c r="L45">
        <v>6.51</v>
      </c>
      <c r="M45">
        <v>1.17</v>
      </c>
      <c r="N45">
        <v>1</v>
      </c>
    </row>
    <row r="46" spans="1:26" x14ac:dyDescent="0.25">
      <c r="A46">
        <v>2005</v>
      </c>
      <c r="B46" t="s">
        <v>51</v>
      </c>
      <c r="C46" t="s">
        <v>18</v>
      </c>
      <c r="D46" t="s">
        <v>89</v>
      </c>
      <c r="E46" s="1">
        <v>7249</v>
      </c>
      <c r="F46">
        <v>0</v>
      </c>
      <c r="G46" s="1">
        <v>18069</v>
      </c>
      <c r="H46" s="1">
        <v>5521</v>
      </c>
      <c r="I46">
        <v>1</v>
      </c>
      <c r="J46">
        <v>3.5</v>
      </c>
      <c r="K46">
        <v>0.81</v>
      </c>
      <c r="L46">
        <v>13.85</v>
      </c>
      <c r="M46">
        <v>2.56</v>
      </c>
      <c r="N46">
        <v>1</v>
      </c>
      <c r="Q46" s="2" t="s">
        <v>48</v>
      </c>
      <c r="R46" s="2" t="s">
        <v>49</v>
      </c>
    </row>
    <row r="47" spans="1:26" x14ac:dyDescent="0.25">
      <c r="A47">
        <v>2004</v>
      </c>
      <c r="B47" t="s">
        <v>51</v>
      </c>
      <c r="C47" t="s">
        <v>18</v>
      </c>
      <c r="D47" t="s">
        <v>89</v>
      </c>
      <c r="E47">
        <v>0</v>
      </c>
      <c r="I47">
        <v>2</v>
      </c>
      <c r="J47">
        <v>0</v>
      </c>
      <c r="N47">
        <v>2</v>
      </c>
      <c r="Q47" s="2" t="s">
        <v>2</v>
      </c>
      <c r="R47" t="s">
        <v>52</v>
      </c>
      <c r="S47" t="s">
        <v>53</v>
      </c>
      <c r="T47" t="s">
        <v>50</v>
      </c>
      <c r="U47" t="s">
        <v>51</v>
      </c>
      <c r="V47" t="s">
        <v>54</v>
      </c>
      <c r="W47" t="s">
        <v>55</v>
      </c>
      <c r="X47" t="s">
        <v>20</v>
      </c>
    </row>
    <row r="48" spans="1:26" x14ac:dyDescent="0.25">
      <c r="A48">
        <v>2003</v>
      </c>
      <c r="B48" t="s">
        <v>51</v>
      </c>
      <c r="C48" t="s">
        <v>18</v>
      </c>
      <c r="D48" t="s">
        <v>89</v>
      </c>
      <c r="E48" s="1">
        <v>30954</v>
      </c>
      <c r="F48" s="1">
        <v>7246</v>
      </c>
      <c r="G48" s="1">
        <v>54663</v>
      </c>
      <c r="H48" s="1">
        <v>12096</v>
      </c>
      <c r="I48">
        <v>1</v>
      </c>
      <c r="J48">
        <v>9.5</v>
      </c>
      <c r="K48">
        <v>4.67</v>
      </c>
      <c r="L48">
        <v>18.399999999999999</v>
      </c>
      <c r="M48">
        <v>3.35</v>
      </c>
      <c r="N48">
        <v>1</v>
      </c>
      <c r="Q48">
        <v>2015</v>
      </c>
      <c r="S48">
        <v>4245</v>
      </c>
      <c r="T48">
        <v>13454</v>
      </c>
      <c r="U48">
        <v>3171</v>
      </c>
      <c r="V48">
        <v>9503</v>
      </c>
      <c r="W48">
        <v>12512</v>
      </c>
      <c r="X48">
        <v>8577</v>
      </c>
    </row>
    <row r="49" spans="1:24" x14ac:dyDescent="0.25">
      <c r="A49">
        <v>2002</v>
      </c>
      <c r="B49" t="s">
        <v>51</v>
      </c>
      <c r="C49" t="s">
        <v>18</v>
      </c>
      <c r="D49" t="s">
        <v>89</v>
      </c>
      <c r="E49">
        <v>0</v>
      </c>
      <c r="I49">
        <v>2</v>
      </c>
      <c r="J49">
        <v>0</v>
      </c>
      <c r="N49">
        <v>2</v>
      </c>
      <c r="Q49">
        <v>2016</v>
      </c>
      <c r="R49">
        <v>4224</v>
      </c>
      <c r="S49">
        <v>3925</v>
      </c>
      <c r="T49">
        <v>21013</v>
      </c>
      <c r="U49">
        <v>5365</v>
      </c>
      <c r="V49">
        <v>6247</v>
      </c>
      <c r="W49">
        <v>16844</v>
      </c>
      <c r="X49">
        <v>9603</v>
      </c>
    </row>
    <row r="50" spans="1:24" x14ac:dyDescent="0.25">
      <c r="A50">
        <v>2001</v>
      </c>
      <c r="B50" t="s">
        <v>51</v>
      </c>
      <c r="C50" t="s">
        <v>18</v>
      </c>
      <c r="D50" t="s">
        <v>89</v>
      </c>
      <c r="E50" s="1">
        <v>3025</v>
      </c>
      <c r="F50">
        <v>0</v>
      </c>
      <c r="G50" s="1">
        <v>9220</v>
      </c>
      <c r="H50" s="1">
        <v>3161</v>
      </c>
      <c r="I50">
        <v>1</v>
      </c>
      <c r="J50">
        <v>0.6</v>
      </c>
      <c r="K50">
        <v>0.08</v>
      </c>
      <c r="L50">
        <v>4.6900000000000004</v>
      </c>
      <c r="M50">
        <v>0.66</v>
      </c>
      <c r="N50">
        <v>1</v>
      </c>
      <c r="Q50">
        <v>2017</v>
      </c>
      <c r="R50">
        <v>5876</v>
      </c>
      <c r="S50">
        <v>3252</v>
      </c>
      <c r="T50">
        <v>14025</v>
      </c>
      <c r="U50">
        <v>4647</v>
      </c>
      <c r="V50">
        <v>2948</v>
      </c>
      <c r="W50">
        <v>10320</v>
      </c>
      <c r="X50">
        <v>6844.666666666667</v>
      </c>
    </row>
    <row r="51" spans="1:24" x14ac:dyDescent="0.25">
      <c r="A51">
        <v>2000</v>
      </c>
      <c r="B51" t="s">
        <v>51</v>
      </c>
      <c r="C51" t="s">
        <v>18</v>
      </c>
      <c r="D51" t="s">
        <v>89</v>
      </c>
      <c r="E51">
        <v>0</v>
      </c>
      <c r="I51">
        <v>2</v>
      </c>
      <c r="J51">
        <v>0</v>
      </c>
      <c r="N51">
        <v>2</v>
      </c>
      <c r="Q51">
        <v>2018</v>
      </c>
      <c r="R51">
        <v>1140</v>
      </c>
      <c r="T51">
        <v>27466</v>
      </c>
      <c r="U51">
        <v>4521</v>
      </c>
      <c r="V51">
        <v>10309</v>
      </c>
      <c r="W51">
        <v>20135</v>
      </c>
      <c r="X51">
        <v>12714.2</v>
      </c>
    </row>
    <row r="52" spans="1:24" x14ac:dyDescent="0.25">
      <c r="A52">
        <v>1999</v>
      </c>
      <c r="B52" t="s">
        <v>51</v>
      </c>
      <c r="C52" t="s">
        <v>18</v>
      </c>
      <c r="D52" t="s">
        <v>89</v>
      </c>
      <c r="E52" s="1">
        <v>4966</v>
      </c>
      <c r="F52">
        <v>0</v>
      </c>
      <c r="G52" s="1">
        <v>13380</v>
      </c>
      <c r="H52" s="1">
        <v>4293</v>
      </c>
      <c r="I52">
        <v>1</v>
      </c>
      <c r="J52">
        <v>0.8</v>
      </c>
      <c r="K52">
        <v>0.16</v>
      </c>
      <c r="L52">
        <v>4.37</v>
      </c>
      <c r="M52">
        <v>0.72</v>
      </c>
      <c r="N52">
        <v>1</v>
      </c>
      <c r="Q52">
        <v>2019</v>
      </c>
      <c r="R52">
        <v>1630</v>
      </c>
      <c r="S52">
        <v>2468</v>
      </c>
      <c r="T52">
        <v>25654</v>
      </c>
      <c r="U52">
        <v>1862</v>
      </c>
      <c r="V52">
        <v>11126</v>
      </c>
      <c r="W52">
        <v>22848</v>
      </c>
      <c r="X52">
        <v>10931.333333333334</v>
      </c>
    </row>
    <row r="53" spans="1:24" x14ac:dyDescent="0.25">
      <c r="A53">
        <v>1998</v>
      </c>
      <c r="B53" t="s">
        <v>51</v>
      </c>
      <c r="C53" t="s">
        <v>18</v>
      </c>
      <c r="D53" t="s">
        <v>89</v>
      </c>
      <c r="E53" s="1">
        <v>3464</v>
      </c>
      <c r="F53">
        <v>0</v>
      </c>
      <c r="G53" s="1">
        <v>8968</v>
      </c>
      <c r="H53" s="1">
        <v>2808</v>
      </c>
      <c r="I53">
        <v>1</v>
      </c>
      <c r="J53">
        <v>0.9</v>
      </c>
      <c r="K53">
        <v>0.18</v>
      </c>
      <c r="L53">
        <v>4.1399999999999997</v>
      </c>
      <c r="M53">
        <v>0.71</v>
      </c>
      <c r="N53">
        <v>1</v>
      </c>
      <c r="Q53" t="s">
        <v>20</v>
      </c>
      <c r="R53">
        <v>3217.5</v>
      </c>
      <c r="S53">
        <v>3472.5</v>
      </c>
      <c r="T53">
        <v>20322.400000000001</v>
      </c>
      <c r="U53">
        <v>3913.2</v>
      </c>
      <c r="V53">
        <v>8026.6</v>
      </c>
      <c r="W53">
        <v>16531.8</v>
      </c>
      <c r="X53">
        <v>9668.9285714285706</v>
      </c>
    </row>
    <row r="54" spans="1:24" ht="15.75" thickBot="1" x14ac:dyDescent="0.3">
      <c r="A54">
        <v>1997</v>
      </c>
      <c r="B54" t="s">
        <v>51</v>
      </c>
      <c r="C54" t="s">
        <v>18</v>
      </c>
      <c r="D54" t="s">
        <v>89</v>
      </c>
      <c r="E54" s="1">
        <v>6954</v>
      </c>
      <c r="F54">
        <v>0</v>
      </c>
      <c r="G54" s="1">
        <v>17350</v>
      </c>
      <c r="H54" s="1">
        <v>5304</v>
      </c>
      <c r="I54">
        <v>1</v>
      </c>
      <c r="J54">
        <v>1.3</v>
      </c>
      <c r="K54">
        <v>0.28999999999999998</v>
      </c>
      <c r="L54">
        <v>5.33</v>
      </c>
      <c r="M54">
        <v>0.94</v>
      </c>
      <c r="N54">
        <v>1</v>
      </c>
    </row>
    <row r="55" spans="1:24" x14ac:dyDescent="0.25">
      <c r="A55">
        <v>1996</v>
      </c>
      <c r="B55" t="s">
        <v>51</v>
      </c>
      <c r="C55" t="s">
        <v>18</v>
      </c>
      <c r="D55" t="s">
        <v>89</v>
      </c>
      <c r="E55" s="1">
        <v>14301</v>
      </c>
      <c r="F55">
        <v>818</v>
      </c>
      <c r="G55" s="1">
        <v>27784</v>
      </c>
      <c r="H55" s="1">
        <v>6879</v>
      </c>
      <c r="I55">
        <v>1</v>
      </c>
      <c r="J55">
        <v>3.3</v>
      </c>
      <c r="K55">
        <v>1.31</v>
      </c>
      <c r="L55">
        <v>7.92</v>
      </c>
      <c r="M55">
        <v>1.51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51</v>
      </c>
      <c r="C56" t="s">
        <v>18</v>
      </c>
      <c r="D56" t="s">
        <v>89</v>
      </c>
      <c r="E56" s="1">
        <v>14719</v>
      </c>
      <c r="F56" s="1">
        <v>1598</v>
      </c>
      <c r="G56" s="1">
        <v>27840</v>
      </c>
      <c r="H56" s="1">
        <v>6695</v>
      </c>
      <c r="I56">
        <v>1</v>
      </c>
      <c r="J56">
        <v>2.6</v>
      </c>
      <c r="K56">
        <v>1.1000000000000001</v>
      </c>
      <c r="L56">
        <v>6.1</v>
      </c>
      <c r="M56">
        <v>1.1499999999999999</v>
      </c>
      <c r="N56">
        <v>1</v>
      </c>
      <c r="Q56" s="14">
        <v>2015</v>
      </c>
      <c r="R56">
        <v>80281</v>
      </c>
      <c r="S56">
        <v>26848</v>
      </c>
      <c r="T56" s="3">
        <f>S56/R56</f>
        <v>0.33442533102477545</v>
      </c>
      <c r="U56">
        <v>12512</v>
      </c>
      <c r="V56">
        <v>24325</v>
      </c>
      <c r="W56" s="31">
        <f>SQRT((U56/R56)^2+(V56*T56/R56)^2)</f>
        <v>0.18589741384021116</v>
      </c>
    </row>
    <row r="57" spans="1:24" x14ac:dyDescent="0.25">
      <c r="A57">
        <v>1994</v>
      </c>
      <c r="B57" t="s">
        <v>51</v>
      </c>
      <c r="C57" t="s">
        <v>18</v>
      </c>
      <c r="D57" t="s">
        <v>89</v>
      </c>
      <c r="E57" s="1">
        <v>33803</v>
      </c>
      <c r="F57" s="1">
        <v>10697</v>
      </c>
      <c r="G57" s="1">
        <v>56908</v>
      </c>
      <c r="H57" s="1">
        <v>11789</v>
      </c>
      <c r="I57">
        <v>1</v>
      </c>
      <c r="J57">
        <v>5</v>
      </c>
      <c r="K57">
        <v>2.6</v>
      </c>
      <c r="L57">
        <v>9.4600000000000009</v>
      </c>
      <c r="M57">
        <v>1.66</v>
      </c>
      <c r="N57">
        <v>1</v>
      </c>
      <c r="Q57" s="14">
        <v>2016</v>
      </c>
      <c r="R57">
        <v>173683</v>
      </c>
      <c r="S57">
        <v>59363</v>
      </c>
      <c r="T57" s="3">
        <f t="shared" ref="T57:T60" si="8">S57/R57</f>
        <v>0.34178935186517967</v>
      </c>
      <c r="U57">
        <v>16844</v>
      </c>
      <c r="V57">
        <v>32851</v>
      </c>
      <c r="W57" s="31">
        <f t="shared" ref="W57:W60" si="9">SQRT((U57/R57)^2+(V57*T57/R57)^2)</f>
        <v>0.11655312643446515</v>
      </c>
    </row>
    <row r="58" spans="1:24" x14ac:dyDescent="0.25">
      <c r="A58">
        <v>1993</v>
      </c>
      <c r="B58" t="s">
        <v>51</v>
      </c>
      <c r="C58" t="s">
        <v>18</v>
      </c>
      <c r="D58" t="s">
        <v>89</v>
      </c>
      <c r="E58" s="1">
        <v>16468</v>
      </c>
      <c r="F58">
        <v>0</v>
      </c>
      <c r="G58" s="1">
        <v>34580</v>
      </c>
      <c r="H58" s="1">
        <v>9241</v>
      </c>
      <c r="I58">
        <v>1</v>
      </c>
      <c r="J58">
        <v>1.8</v>
      </c>
      <c r="K58">
        <v>0.62</v>
      </c>
      <c r="L58">
        <v>5.29</v>
      </c>
      <c r="M58">
        <v>1.01</v>
      </c>
      <c r="N58">
        <v>1</v>
      </c>
      <c r="Q58" s="14">
        <v>2017</v>
      </c>
      <c r="R58">
        <v>88581</v>
      </c>
      <c r="S58">
        <v>25111</v>
      </c>
      <c r="T58" s="3">
        <f t="shared" si="8"/>
        <v>0.28348065612264484</v>
      </c>
      <c r="U58">
        <v>10320</v>
      </c>
      <c r="V58">
        <v>21783</v>
      </c>
      <c r="W58" s="31">
        <f t="shared" si="9"/>
        <v>0.13576700962781738</v>
      </c>
    </row>
    <row r="59" spans="1:24" x14ac:dyDescent="0.25">
      <c r="A59">
        <v>2020</v>
      </c>
      <c r="B59" t="s">
        <v>55</v>
      </c>
      <c r="C59" t="s">
        <v>18</v>
      </c>
      <c r="D59" t="s">
        <v>89</v>
      </c>
      <c r="E59" s="1">
        <v>69980</v>
      </c>
      <c r="F59" s="1">
        <v>32351</v>
      </c>
      <c r="G59" s="1">
        <v>107608</v>
      </c>
      <c r="H59" s="1">
        <v>19199</v>
      </c>
      <c r="I59">
        <v>0</v>
      </c>
      <c r="J59">
        <v>21.9</v>
      </c>
      <c r="K59">
        <v>13.86</v>
      </c>
      <c r="L59">
        <v>32.76</v>
      </c>
      <c r="M59">
        <v>4.83</v>
      </c>
      <c r="N59">
        <v>0</v>
      </c>
      <c r="Q59" s="14">
        <v>2018</v>
      </c>
      <c r="R59">
        <v>232289</v>
      </c>
      <c r="S59">
        <v>76165</v>
      </c>
      <c r="T59" s="3">
        <f t="shared" si="8"/>
        <v>0.32788896590023636</v>
      </c>
      <c r="U59">
        <v>20135</v>
      </c>
      <c r="V59">
        <v>41706</v>
      </c>
      <c r="W59" s="31">
        <f t="shared" si="9"/>
        <v>0.1047820746994403</v>
      </c>
    </row>
    <row r="60" spans="1:24" ht="15.75" thickBot="1" x14ac:dyDescent="0.3">
      <c r="A60">
        <v>2019</v>
      </c>
      <c r="B60" t="s">
        <v>55</v>
      </c>
      <c r="C60" t="s">
        <v>18</v>
      </c>
      <c r="D60" t="s">
        <v>89</v>
      </c>
      <c r="E60" s="1">
        <v>89736</v>
      </c>
      <c r="F60" s="1">
        <v>44955</v>
      </c>
      <c r="G60" s="1">
        <v>134517</v>
      </c>
      <c r="H60" s="1">
        <v>22848</v>
      </c>
      <c r="I60">
        <v>0</v>
      </c>
      <c r="J60">
        <v>19.5</v>
      </c>
      <c r="K60">
        <v>12.69</v>
      </c>
      <c r="L60">
        <v>28.87</v>
      </c>
      <c r="M60">
        <v>4.12</v>
      </c>
      <c r="N60">
        <v>0</v>
      </c>
      <c r="Q60" s="16">
        <v>2019</v>
      </c>
      <c r="R60" s="17">
        <v>228842</v>
      </c>
      <c r="S60" s="17">
        <v>89736</v>
      </c>
      <c r="T60" s="28">
        <f t="shared" si="8"/>
        <v>0.39213081514756909</v>
      </c>
      <c r="U60">
        <v>22848</v>
      </c>
      <c r="V60" s="17">
        <v>41458</v>
      </c>
      <c r="W60" s="32">
        <f t="shared" si="9"/>
        <v>0.1225360508605728</v>
      </c>
    </row>
    <row r="61" spans="1:24" x14ac:dyDescent="0.25">
      <c r="A61">
        <v>2018</v>
      </c>
      <c r="B61" t="s">
        <v>55</v>
      </c>
      <c r="C61" t="s">
        <v>18</v>
      </c>
      <c r="D61" t="s">
        <v>89</v>
      </c>
      <c r="E61" s="1">
        <v>76165</v>
      </c>
      <c r="F61" s="1">
        <v>36700</v>
      </c>
      <c r="G61" s="1">
        <v>115629</v>
      </c>
      <c r="H61" s="1">
        <v>20135</v>
      </c>
      <c r="I61">
        <v>0</v>
      </c>
      <c r="J61">
        <v>10.4</v>
      </c>
      <c r="K61">
        <v>6.49</v>
      </c>
      <c r="L61">
        <v>16.16</v>
      </c>
      <c r="M61">
        <v>2.42</v>
      </c>
      <c r="N61">
        <v>0</v>
      </c>
    </row>
    <row r="62" spans="1:24" x14ac:dyDescent="0.25">
      <c r="A62">
        <v>2017</v>
      </c>
      <c r="B62" t="s">
        <v>55</v>
      </c>
      <c r="C62" t="s">
        <v>18</v>
      </c>
      <c r="D62" t="s">
        <v>89</v>
      </c>
      <c r="E62" s="1">
        <v>25111</v>
      </c>
      <c r="F62" s="1">
        <v>4883</v>
      </c>
      <c r="G62" s="1">
        <v>45339</v>
      </c>
      <c r="H62" s="1">
        <v>10320</v>
      </c>
      <c r="I62">
        <v>0</v>
      </c>
      <c r="J62">
        <v>6.4</v>
      </c>
      <c r="K62">
        <v>2.95</v>
      </c>
      <c r="L62">
        <v>13.24</v>
      </c>
      <c r="M62">
        <v>2.46</v>
      </c>
      <c r="N62">
        <v>0</v>
      </c>
    </row>
    <row r="63" spans="1:24" x14ac:dyDescent="0.25">
      <c r="A63">
        <v>2016</v>
      </c>
      <c r="B63" t="s">
        <v>55</v>
      </c>
      <c r="C63" t="s">
        <v>18</v>
      </c>
      <c r="D63" t="s">
        <v>89</v>
      </c>
      <c r="E63" s="1">
        <v>59363</v>
      </c>
      <c r="F63" s="1">
        <v>26349</v>
      </c>
      <c r="G63" s="1">
        <v>92377</v>
      </c>
      <c r="H63" s="1">
        <v>16844</v>
      </c>
      <c r="I63">
        <v>0</v>
      </c>
      <c r="J63">
        <v>19.899999999999999</v>
      </c>
      <c r="K63">
        <v>12.21</v>
      </c>
      <c r="L63">
        <v>30.72</v>
      </c>
      <c r="M63">
        <v>4.71</v>
      </c>
      <c r="N63">
        <v>0</v>
      </c>
    </row>
    <row r="64" spans="1:24" x14ac:dyDescent="0.25">
      <c r="A64">
        <v>2015</v>
      </c>
      <c r="B64" t="s">
        <v>55</v>
      </c>
      <c r="C64" t="s">
        <v>18</v>
      </c>
      <c r="D64" t="s">
        <v>89</v>
      </c>
      <c r="E64" s="1">
        <v>26848</v>
      </c>
      <c r="F64" s="1">
        <v>2325</v>
      </c>
      <c r="G64" s="1">
        <v>51372</v>
      </c>
      <c r="H64" s="1">
        <v>12512</v>
      </c>
      <c r="I64">
        <v>1</v>
      </c>
      <c r="J64">
        <v>6.2</v>
      </c>
      <c r="K64">
        <v>2.6</v>
      </c>
      <c r="L64">
        <v>14.13</v>
      </c>
      <c r="M64">
        <v>2.71</v>
      </c>
      <c r="N64">
        <v>1</v>
      </c>
    </row>
    <row r="65" spans="1:14" x14ac:dyDescent="0.25">
      <c r="A65">
        <v>2014</v>
      </c>
      <c r="B65" t="s">
        <v>55</v>
      </c>
      <c r="C65" t="s">
        <v>18</v>
      </c>
      <c r="D65" t="s">
        <v>89</v>
      </c>
      <c r="E65" s="1">
        <v>34648</v>
      </c>
      <c r="F65" s="1">
        <v>7559</v>
      </c>
      <c r="G65" s="1">
        <v>61737</v>
      </c>
      <c r="H65" s="1">
        <v>13821</v>
      </c>
      <c r="I65">
        <v>1</v>
      </c>
      <c r="J65">
        <v>12.2</v>
      </c>
      <c r="K65">
        <v>5.92</v>
      </c>
      <c r="L65">
        <v>23.42</v>
      </c>
      <c r="M65">
        <v>4.3099999999999996</v>
      </c>
      <c r="N65">
        <v>1</v>
      </c>
    </row>
    <row r="66" spans="1:14" x14ac:dyDescent="0.25">
      <c r="A66">
        <v>2013</v>
      </c>
      <c r="B66" t="s">
        <v>55</v>
      </c>
      <c r="C66" t="s">
        <v>18</v>
      </c>
      <c r="D66" t="s">
        <v>89</v>
      </c>
      <c r="E66" s="1">
        <v>24314</v>
      </c>
      <c r="F66" s="1">
        <v>3258</v>
      </c>
      <c r="G66" s="1">
        <v>45370</v>
      </c>
      <c r="H66" s="1">
        <v>10743</v>
      </c>
      <c r="I66">
        <v>1</v>
      </c>
      <c r="J66">
        <v>8.1</v>
      </c>
      <c r="K66">
        <v>3.65</v>
      </c>
      <c r="L66">
        <v>17.02</v>
      </c>
      <c r="M66">
        <v>3.21</v>
      </c>
      <c r="N66">
        <v>1</v>
      </c>
    </row>
    <row r="67" spans="1:14" x14ac:dyDescent="0.25">
      <c r="A67">
        <v>2012</v>
      </c>
      <c r="B67" t="s">
        <v>55</v>
      </c>
      <c r="C67" t="s">
        <v>18</v>
      </c>
      <c r="D67" t="s">
        <v>89</v>
      </c>
      <c r="E67" s="1">
        <v>27096</v>
      </c>
      <c r="F67" s="1">
        <v>3647</v>
      </c>
      <c r="G67" s="1">
        <v>50544</v>
      </c>
      <c r="H67" s="1">
        <v>11964</v>
      </c>
      <c r="I67">
        <v>1</v>
      </c>
      <c r="J67">
        <v>7.8</v>
      </c>
      <c r="K67">
        <v>3.41</v>
      </c>
      <c r="L67">
        <v>16.91</v>
      </c>
      <c r="M67">
        <v>3.22</v>
      </c>
      <c r="N67">
        <v>1</v>
      </c>
    </row>
    <row r="68" spans="1:14" x14ac:dyDescent="0.25">
      <c r="A68">
        <v>2011</v>
      </c>
      <c r="B68" t="s">
        <v>55</v>
      </c>
      <c r="C68" t="s">
        <v>18</v>
      </c>
      <c r="D68" t="s">
        <v>89</v>
      </c>
      <c r="E68" s="1">
        <v>55138</v>
      </c>
      <c r="F68" s="1">
        <v>21642</v>
      </c>
      <c r="G68" s="1">
        <v>88633</v>
      </c>
      <c r="H68" s="1">
        <v>17090</v>
      </c>
      <c r="I68">
        <v>0</v>
      </c>
      <c r="J68">
        <v>22.6</v>
      </c>
      <c r="K68">
        <v>13.48</v>
      </c>
      <c r="L68">
        <v>35.31</v>
      </c>
      <c r="M68">
        <v>5.59</v>
      </c>
      <c r="N68">
        <v>0</v>
      </c>
    </row>
    <row r="69" spans="1:14" x14ac:dyDescent="0.25">
      <c r="A69">
        <v>2010</v>
      </c>
      <c r="B69" t="s">
        <v>55</v>
      </c>
      <c r="C69" t="s">
        <v>18</v>
      </c>
      <c r="D69" t="s">
        <v>89</v>
      </c>
      <c r="E69" s="1">
        <v>19271</v>
      </c>
      <c r="F69" s="1">
        <v>1352</v>
      </c>
      <c r="G69" s="1">
        <v>37190</v>
      </c>
      <c r="H69" s="1">
        <v>9143</v>
      </c>
      <c r="I69">
        <v>1</v>
      </c>
      <c r="J69">
        <v>7.2</v>
      </c>
      <c r="K69">
        <v>3.02</v>
      </c>
      <c r="L69">
        <v>16.100000000000001</v>
      </c>
      <c r="M69">
        <v>3.09</v>
      </c>
      <c r="N69">
        <v>1</v>
      </c>
    </row>
    <row r="70" spans="1:14" x14ac:dyDescent="0.25">
      <c r="A70">
        <v>2009</v>
      </c>
      <c r="B70" t="s">
        <v>55</v>
      </c>
      <c r="C70" t="s">
        <v>18</v>
      </c>
      <c r="D70" t="s">
        <v>89</v>
      </c>
      <c r="E70" s="1">
        <v>69942</v>
      </c>
      <c r="F70" s="1">
        <v>23883</v>
      </c>
      <c r="G70" s="1">
        <v>116001</v>
      </c>
      <c r="H70" s="1">
        <v>23500</v>
      </c>
      <c r="I70">
        <v>1</v>
      </c>
      <c r="J70">
        <v>22.9</v>
      </c>
      <c r="K70">
        <v>13.05</v>
      </c>
      <c r="L70">
        <v>36.99</v>
      </c>
      <c r="M70">
        <v>6.14</v>
      </c>
      <c r="N70">
        <v>1</v>
      </c>
    </row>
    <row r="71" spans="1:14" x14ac:dyDescent="0.25">
      <c r="A71">
        <v>2008</v>
      </c>
      <c r="B71" t="s">
        <v>55</v>
      </c>
      <c r="C71" t="s">
        <v>18</v>
      </c>
      <c r="D71" t="s">
        <v>89</v>
      </c>
      <c r="E71" s="1">
        <v>23598</v>
      </c>
      <c r="F71">
        <v>0</v>
      </c>
      <c r="G71" s="1">
        <v>48478</v>
      </c>
      <c r="H71" s="1">
        <v>12694</v>
      </c>
      <c r="I71">
        <v>1</v>
      </c>
      <c r="J71">
        <v>6.7</v>
      </c>
      <c r="K71">
        <v>2.44</v>
      </c>
      <c r="L71">
        <v>17.32</v>
      </c>
      <c r="M71">
        <v>3.41</v>
      </c>
      <c r="N71">
        <v>1</v>
      </c>
    </row>
    <row r="72" spans="1:14" x14ac:dyDescent="0.25">
      <c r="A72">
        <v>2007</v>
      </c>
      <c r="B72" t="s">
        <v>55</v>
      </c>
      <c r="C72" t="s">
        <v>18</v>
      </c>
      <c r="D72" t="s">
        <v>89</v>
      </c>
      <c r="E72" s="1">
        <v>28396</v>
      </c>
      <c r="F72" s="1">
        <v>10551</v>
      </c>
      <c r="G72" s="1">
        <v>46240</v>
      </c>
      <c r="H72" s="1">
        <v>9105</v>
      </c>
      <c r="I72">
        <v>1</v>
      </c>
      <c r="J72">
        <v>11.4</v>
      </c>
      <c r="K72">
        <v>6.69</v>
      </c>
      <c r="L72">
        <v>18.88</v>
      </c>
      <c r="M72">
        <v>3.04</v>
      </c>
      <c r="N72">
        <v>1</v>
      </c>
    </row>
    <row r="73" spans="1:14" x14ac:dyDescent="0.25">
      <c r="A73">
        <v>2006</v>
      </c>
      <c r="B73" t="s">
        <v>55</v>
      </c>
      <c r="C73" t="s">
        <v>18</v>
      </c>
      <c r="D73" t="s">
        <v>89</v>
      </c>
      <c r="E73" s="1">
        <v>33010</v>
      </c>
      <c r="F73" s="1">
        <v>7521</v>
      </c>
      <c r="G73" s="1">
        <v>58498</v>
      </c>
      <c r="H73" s="1">
        <v>13005</v>
      </c>
      <c r="I73">
        <v>1</v>
      </c>
      <c r="J73">
        <v>7.1</v>
      </c>
      <c r="K73">
        <v>3.43</v>
      </c>
      <c r="L73">
        <v>14.21</v>
      </c>
      <c r="M73">
        <v>2.6</v>
      </c>
      <c r="N73">
        <v>1</v>
      </c>
    </row>
    <row r="74" spans="1:14" x14ac:dyDescent="0.25">
      <c r="A74">
        <v>2005</v>
      </c>
      <c r="B74" t="s">
        <v>55</v>
      </c>
      <c r="C74" t="s">
        <v>18</v>
      </c>
      <c r="D74" t="s">
        <v>89</v>
      </c>
      <c r="E74" s="1">
        <v>17443</v>
      </c>
      <c r="F74">
        <v>0</v>
      </c>
      <c r="G74" s="1">
        <v>35275</v>
      </c>
      <c r="H74" s="1">
        <v>9098</v>
      </c>
      <c r="I74">
        <v>1</v>
      </c>
      <c r="J74">
        <v>8.4</v>
      </c>
      <c r="K74">
        <v>3.17</v>
      </c>
      <c r="L74">
        <v>20.43</v>
      </c>
      <c r="M74">
        <v>4.04</v>
      </c>
      <c r="N74">
        <v>1</v>
      </c>
    </row>
    <row r="75" spans="1:14" x14ac:dyDescent="0.25">
      <c r="A75">
        <v>2004</v>
      </c>
      <c r="B75" t="s">
        <v>55</v>
      </c>
      <c r="C75" t="s">
        <v>18</v>
      </c>
      <c r="D75" t="s">
        <v>89</v>
      </c>
      <c r="E75" s="1">
        <v>14177</v>
      </c>
      <c r="F75">
        <v>0</v>
      </c>
      <c r="G75" s="1">
        <v>29167</v>
      </c>
      <c r="H75" s="1">
        <v>7648</v>
      </c>
      <c r="I75">
        <v>1</v>
      </c>
      <c r="J75">
        <v>5.5</v>
      </c>
      <c r="K75">
        <v>1.99</v>
      </c>
      <c r="L75">
        <v>14.52</v>
      </c>
      <c r="M75">
        <v>2.84</v>
      </c>
      <c r="N75">
        <v>1</v>
      </c>
    </row>
    <row r="76" spans="1:14" x14ac:dyDescent="0.25">
      <c r="A76">
        <v>2003</v>
      </c>
      <c r="B76" t="s">
        <v>55</v>
      </c>
      <c r="C76" t="s">
        <v>18</v>
      </c>
      <c r="D76" t="s">
        <v>89</v>
      </c>
      <c r="E76" s="1">
        <v>32509</v>
      </c>
      <c r="F76" s="1">
        <v>8079</v>
      </c>
      <c r="G76" s="1">
        <v>56940</v>
      </c>
      <c r="H76" s="1">
        <v>12465</v>
      </c>
      <c r="I76">
        <v>1</v>
      </c>
      <c r="J76">
        <v>10</v>
      </c>
      <c r="K76">
        <v>4.99</v>
      </c>
      <c r="L76">
        <v>19.02</v>
      </c>
      <c r="M76">
        <v>3.44</v>
      </c>
      <c r="N76">
        <v>1</v>
      </c>
    </row>
    <row r="77" spans="1:14" x14ac:dyDescent="0.25">
      <c r="A77">
        <v>2002</v>
      </c>
      <c r="B77" t="s">
        <v>55</v>
      </c>
      <c r="C77" t="s">
        <v>18</v>
      </c>
      <c r="D77" t="s">
        <v>89</v>
      </c>
      <c r="E77" s="1">
        <v>31092</v>
      </c>
      <c r="F77" s="1">
        <v>7930</v>
      </c>
      <c r="G77" s="1">
        <v>54254</v>
      </c>
      <c r="H77" s="1">
        <v>11817</v>
      </c>
      <c r="I77">
        <v>1</v>
      </c>
      <c r="J77">
        <v>8.9</v>
      </c>
      <c r="K77">
        <v>4.5</v>
      </c>
      <c r="L77">
        <v>16.8</v>
      </c>
      <c r="M77">
        <v>3.01</v>
      </c>
      <c r="N77">
        <v>1</v>
      </c>
    </row>
    <row r="78" spans="1:14" x14ac:dyDescent="0.25">
      <c r="A78">
        <v>2001</v>
      </c>
      <c r="B78" t="s">
        <v>55</v>
      </c>
      <c r="C78" t="s">
        <v>18</v>
      </c>
      <c r="D78" t="s">
        <v>89</v>
      </c>
      <c r="E78" s="1">
        <v>60395</v>
      </c>
      <c r="F78" s="1">
        <v>25999</v>
      </c>
      <c r="G78" s="1">
        <v>94792</v>
      </c>
      <c r="H78" s="1">
        <v>17550</v>
      </c>
      <c r="I78">
        <v>0</v>
      </c>
      <c r="J78">
        <v>12.7</v>
      </c>
      <c r="K78">
        <v>7.56</v>
      </c>
      <c r="L78">
        <v>20.48</v>
      </c>
      <c r="M78">
        <v>3.24</v>
      </c>
      <c r="N78">
        <v>0</v>
      </c>
    </row>
    <row r="79" spans="1:14" x14ac:dyDescent="0.25">
      <c r="A79">
        <v>2000</v>
      </c>
      <c r="B79" t="s">
        <v>55</v>
      </c>
      <c r="C79" t="s">
        <v>18</v>
      </c>
      <c r="D79" t="s">
        <v>89</v>
      </c>
      <c r="E79" s="1">
        <v>26790</v>
      </c>
      <c r="F79" s="1">
        <v>6001</v>
      </c>
      <c r="G79" s="1">
        <v>47580</v>
      </c>
      <c r="H79" s="1">
        <v>10607</v>
      </c>
      <c r="I79">
        <v>1</v>
      </c>
      <c r="J79">
        <v>7.3</v>
      </c>
      <c r="K79">
        <v>3.54</v>
      </c>
      <c r="L79">
        <v>14.48</v>
      </c>
      <c r="M79">
        <v>2.64</v>
      </c>
      <c r="N79">
        <v>1</v>
      </c>
    </row>
    <row r="80" spans="1:14" x14ac:dyDescent="0.25">
      <c r="A80">
        <v>1999</v>
      </c>
      <c r="B80" t="s">
        <v>55</v>
      </c>
      <c r="C80" t="s">
        <v>18</v>
      </c>
      <c r="D80" t="s">
        <v>89</v>
      </c>
      <c r="E80" s="1">
        <v>74944</v>
      </c>
      <c r="F80" s="1">
        <v>33184</v>
      </c>
      <c r="G80" s="1">
        <v>116704</v>
      </c>
      <c r="H80" s="1">
        <v>21307</v>
      </c>
      <c r="I80">
        <v>0</v>
      </c>
      <c r="J80">
        <v>12.7</v>
      </c>
      <c r="K80">
        <v>7.68</v>
      </c>
      <c r="L80">
        <v>20.190000000000001</v>
      </c>
      <c r="M80">
        <v>3.14</v>
      </c>
      <c r="N80">
        <v>0</v>
      </c>
    </row>
    <row r="81" spans="1:14" x14ac:dyDescent="0.25">
      <c r="A81">
        <v>1998</v>
      </c>
      <c r="B81" t="s">
        <v>55</v>
      </c>
      <c r="C81" t="s">
        <v>18</v>
      </c>
      <c r="D81" t="s">
        <v>89</v>
      </c>
      <c r="E81" s="1">
        <v>70033</v>
      </c>
      <c r="F81" s="1">
        <v>34764</v>
      </c>
      <c r="G81" s="1">
        <v>105301</v>
      </c>
      <c r="H81" s="1">
        <v>17995</v>
      </c>
      <c r="I81">
        <v>0</v>
      </c>
      <c r="J81">
        <v>17.899999999999999</v>
      </c>
      <c r="K81">
        <v>11.67</v>
      </c>
      <c r="L81">
        <v>26.48</v>
      </c>
      <c r="M81">
        <v>3.76</v>
      </c>
      <c r="N81">
        <v>0</v>
      </c>
    </row>
    <row r="82" spans="1:14" x14ac:dyDescent="0.25">
      <c r="A82">
        <v>1997</v>
      </c>
      <c r="B82" t="s">
        <v>55</v>
      </c>
      <c r="C82" t="s">
        <v>18</v>
      </c>
      <c r="D82" t="s">
        <v>89</v>
      </c>
      <c r="E82" s="1">
        <v>41484</v>
      </c>
      <c r="F82" s="1">
        <v>12114</v>
      </c>
      <c r="G82" s="1">
        <v>70853</v>
      </c>
      <c r="H82" s="1">
        <v>14985</v>
      </c>
      <c r="I82">
        <v>0</v>
      </c>
      <c r="J82">
        <v>7.5</v>
      </c>
      <c r="K82">
        <v>3.86</v>
      </c>
      <c r="L82">
        <v>14.07</v>
      </c>
      <c r="M82">
        <v>2.4900000000000002</v>
      </c>
      <c r="N82">
        <v>0</v>
      </c>
    </row>
    <row r="83" spans="1:14" x14ac:dyDescent="0.25">
      <c r="A83">
        <v>1996</v>
      </c>
      <c r="B83" t="s">
        <v>55</v>
      </c>
      <c r="C83" t="s">
        <v>18</v>
      </c>
      <c r="D83" t="s">
        <v>89</v>
      </c>
      <c r="E83" s="1">
        <v>37599</v>
      </c>
      <c r="F83" s="1">
        <v>13489</v>
      </c>
      <c r="G83" s="1">
        <v>61709</v>
      </c>
      <c r="H83" s="1">
        <v>12301</v>
      </c>
      <c r="I83">
        <v>0</v>
      </c>
      <c r="J83">
        <v>8.6</v>
      </c>
      <c r="K83">
        <v>4.75</v>
      </c>
      <c r="L83">
        <v>15.09</v>
      </c>
      <c r="M83">
        <v>2.5499999999999998</v>
      </c>
      <c r="N83">
        <v>0</v>
      </c>
    </row>
    <row r="84" spans="1:14" x14ac:dyDescent="0.25">
      <c r="A84">
        <v>1995</v>
      </c>
      <c r="B84" t="s">
        <v>55</v>
      </c>
      <c r="C84" t="s">
        <v>18</v>
      </c>
      <c r="D84" t="s">
        <v>89</v>
      </c>
      <c r="E84" s="1">
        <v>85892</v>
      </c>
      <c r="F84" s="1">
        <v>47894</v>
      </c>
      <c r="G84" s="1">
        <v>123890</v>
      </c>
      <c r="H84" s="1">
        <v>19387</v>
      </c>
      <c r="I84">
        <v>0</v>
      </c>
      <c r="J84">
        <v>15.2</v>
      </c>
      <c r="K84">
        <v>10.33</v>
      </c>
      <c r="L84">
        <v>21.94</v>
      </c>
      <c r="M84">
        <v>2.94</v>
      </c>
      <c r="N84">
        <v>0</v>
      </c>
    </row>
    <row r="85" spans="1:14" x14ac:dyDescent="0.25">
      <c r="A85">
        <v>1994</v>
      </c>
      <c r="B85" t="s">
        <v>55</v>
      </c>
      <c r="C85" t="s">
        <v>18</v>
      </c>
      <c r="D85" t="s">
        <v>89</v>
      </c>
      <c r="E85" s="1">
        <v>108111</v>
      </c>
      <c r="F85" s="1">
        <v>62132</v>
      </c>
      <c r="G85" s="1">
        <v>154090</v>
      </c>
      <c r="H85" s="1">
        <v>23459</v>
      </c>
      <c r="I85">
        <v>0</v>
      </c>
      <c r="J85">
        <v>16</v>
      </c>
      <c r="K85">
        <v>10.99</v>
      </c>
      <c r="L85">
        <v>22.79</v>
      </c>
      <c r="M85">
        <v>2.99</v>
      </c>
      <c r="N85">
        <v>0</v>
      </c>
    </row>
    <row r="86" spans="1:14" x14ac:dyDescent="0.25">
      <c r="A86">
        <v>1993</v>
      </c>
      <c r="B86" t="s">
        <v>55</v>
      </c>
      <c r="C86" t="s">
        <v>18</v>
      </c>
      <c r="D86" t="s">
        <v>89</v>
      </c>
      <c r="E86" s="1">
        <v>88190</v>
      </c>
      <c r="F86" s="1">
        <v>40164</v>
      </c>
      <c r="G86" s="1">
        <v>136215</v>
      </c>
      <c r="H86" s="1">
        <v>24503</v>
      </c>
      <c r="I86">
        <v>0</v>
      </c>
      <c r="J86">
        <v>9.8000000000000007</v>
      </c>
      <c r="K86">
        <v>5.93</v>
      </c>
      <c r="L86">
        <v>15.82</v>
      </c>
      <c r="M86">
        <v>2.4700000000000002</v>
      </c>
      <c r="N86">
        <v>0</v>
      </c>
    </row>
    <row r="87" spans="1:14" x14ac:dyDescent="0.25">
      <c r="A87">
        <v>2020</v>
      </c>
      <c r="B87" t="s">
        <v>54</v>
      </c>
      <c r="C87" t="s">
        <v>18</v>
      </c>
      <c r="D87" t="s">
        <v>89</v>
      </c>
      <c r="E87" s="1">
        <v>19355</v>
      </c>
      <c r="F87" s="1">
        <v>2348</v>
      </c>
      <c r="G87" s="1">
        <v>36362</v>
      </c>
      <c r="H87" s="1">
        <v>8677</v>
      </c>
      <c r="I87">
        <v>1</v>
      </c>
      <c r="J87">
        <v>6</v>
      </c>
      <c r="K87">
        <v>2.62</v>
      </c>
      <c r="L87">
        <v>13.34</v>
      </c>
      <c r="M87">
        <v>2.5299999999999998</v>
      </c>
      <c r="N87">
        <v>1</v>
      </c>
    </row>
    <row r="88" spans="1:14" x14ac:dyDescent="0.25">
      <c r="A88">
        <v>2019</v>
      </c>
      <c r="B88" t="s">
        <v>54</v>
      </c>
      <c r="C88" t="s">
        <v>18</v>
      </c>
      <c r="D88" t="s">
        <v>89</v>
      </c>
      <c r="E88" s="1">
        <v>27376</v>
      </c>
      <c r="F88" s="1">
        <v>5570</v>
      </c>
      <c r="G88" s="1">
        <v>49182</v>
      </c>
      <c r="H88" s="1">
        <v>11126</v>
      </c>
      <c r="I88">
        <v>0</v>
      </c>
      <c r="J88">
        <v>6</v>
      </c>
      <c r="K88">
        <v>2.79</v>
      </c>
      <c r="L88">
        <v>12.29</v>
      </c>
      <c r="M88">
        <v>2.27</v>
      </c>
      <c r="N88">
        <v>0</v>
      </c>
    </row>
    <row r="89" spans="1:14" x14ac:dyDescent="0.25">
      <c r="A89">
        <v>2018</v>
      </c>
      <c r="B89" t="s">
        <v>54</v>
      </c>
      <c r="C89" t="s">
        <v>18</v>
      </c>
      <c r="D89" t="s">
        <v>89</v>
      </c>
      <c r="E89" s="1">
        <v>25973</v>
      </c>
      <c r="F89" s="1">
        <v>5768</v>
      </c>
      <c r="G89" s="1">
        <v>46178</v>
      </c>
      <c r="H89" s="1">
        <v>10309</v>
      </c>
      <c r="I89">
        <v>1</v>
      </c>
      <c r="J89">
        <v>3.5</v>
      </c>
      <c r="K89">
        <v>1.68</v>
      </c>
      <c r="L89">
        <v>7.31</v>
      </c>
      <c r="M89">
        <v>1.33</v>
      </c>
      <c r="N89">
        <v>1</v>
      </c>
    </row>
    <row r="90" spans="1:14" x14ac:dyDescent="0.25">
      <c r="A90">
        <v>2017</v>
      </c>
      <c r="B90" t="s">
        <v>54</v>
      </c>
      <c r="C90" t="s">
        <v>18</v>
      </c>
      <c r="D90" t="s">
        <v>89</v>
      </c>
      <c r="E90" s="1">
        <v>2582</v>
      </c>
      <c r="F90">
        <v>0</v>
      </c>
      <c r="G90" s="1">
        <v>8360</v>
      </c>
      <c r="H90" s="1">
        <v>2948</v>
      </c>
      <c r="I90">
        <v>1</v>
      </c>
      <c r="J90">
        <v>0.7</v>
      </c>
      <c r="K90">
        <v>7.0000000000000007E-2</v>
      </c>
      <c r="L90">
        <v>5.81</v>
      </c>
      <c r="M90">
        <v>0.74</v>
      </c>
      <c r="N90">
        <v>1</v>
      </c>
    </row>
    <row r="91" spans="1:14" x14ac:dyDescent="0.25">
      <c r="A91">
        <v>2016</v>
      </c>
      <c r="B91" t="s">
        <v>54</v>
      </c>
      <c r="C91" t="s">
        <v>18</v>
      </c>
      <c r="D91" t="s">
        <v>89</v>
      </c>
      <c r="E91" s="1">
        <v>10838</v>
      </c>
      <c r="F91">
        <v>0</v>
      </c>
      <c r="G91" s="1">
        <v>23082</v>
      </c>
      <c r="H91" s="1">
        <v>6247</v>
      </c>
      <c r="I91">
        <v>1</v>
      </c>
      <c r="J91">
        <v>3.6</v>
      </c>
      <c r="K91">
        <v>1.2</v>
      </c>
      <c r="L91">
        <v>10.43</v>
      </c>
      <c r="M91">
        <v>2.02</v>
      </c>
      <c r="N91">
        <v>1</v>
      </c>
    </row>
    <row r="92" spans="1:14" x14ac:dyDescent="0.25">
      <c r="A92">
        <v>2015</v>
      </c>
      <c r="B92" t="s">
        <v>54</v>
      </c>
      <c r="C92" t="s">
        <v>18</v>
      </c>
      <c r="D92" t="s">
        <v>89</v>
      </c>
      <c r="E92" s="1">
        <v>16773</v>
      </c>
      <c r="F92">
        <v>0</v>
      </c>
      <c r="G92" s="1">
        <v>35398</v>
      </c>
      <c r="H92" s="1">
        <v>9503</v>
      </c>
      <c r="I92">
        <v>1</v>
      </c>
      <c r="J92">
        <v>3.9</v>
      </c>
      <c r="K92">
        <v>1.32</v>
      </c>
      <c r="L92">
        <v>10.86</v>
      </c>
      <c r="M92">
        <v>2.1</v>
      </c>
      <c r="N92">
        <v>1</v>
      </c>
    </row>
    <row r="93" spans="1:14" x14ac:dyDescent="0.25">
      <c r="A93">
        <v>2014</v>
      </c>
      <c r="B93" t="s">
        <v>54</v>
      </c>
      <c r="C93" t="s">
        <v>18</v>
      </c>
      <c r="D93" t="s">
        <v>89</v>
      </c>
      <c r="E93" s="1">
        <v>3122</v>
      </c>
      <c r="F93">
        <v>0</v>
      </c>
      <c r="G93" s="1">
        <v>9982</v>
      </c>
      <c r="H93" s="1">
        <v>3500</v>
      </c>
      <c r="I93">
        <v>1</v>
      </c>
      <c r="J93">
        <v>1.1000000000000001</v>
      </c>
      <c r="K93">
        <v>0.12</v>
      </c>
      <c r="L93">
        <v>9.0399999999999991</v>
      </c>
      <c r="M93">
        <v>1.21</v>
      </c>
      <c r="N93">
        <v>1</v>
      </c>
    </row>
    <row r="94" spans="1:14" x14ac:dyDescent="0.25">
      <c r="A94">
        <v>2013</v>
      </c>
      <c r="B94" t="s">
        <v>54</v>
      </c>
      <c r="C94" t="s">
        <v>18</v>
      </c>
      <c r="D94" t="s">
        <v>89</v>
      </c>
      <c r="E94" s="1">
        <v>14587</v>
      </c>
      <c r="F94">
        <v>0</v>
      </c>
      <c r="G94" s="1">
        <v>29787</v>
      </c>
      <c r="H94" s="1">
        <v>7755</v>
      </c>
      <c r="I94">
        <v>1</v>
      </c>
      <c r="J94">
        <v>4.9000000000000004</v>
      </c>
      <c r="K94">
        <v>1.81</v>
      </c>
      <c r="L94">
        <v>12.39</v>
      </c>
      <c r="M94">
        <v>2.4</v>
      </c>
      <c r="N94">
        <v>1</v>
      </c>
    </row>
    <row r="95" spans="1:14" x14ac:dyDescent="0.25">
      <c r="A95">
        <v>2012</v>
      </c>
      <c r="B95" t="s">
        <v>54</v>
      </c>
      <c r="C95" t="s">
        <v>18</v>
      </c>
      <c r="D95" t="s">
        <v>89</v>
      </c>
      <c r="E95" s="1">
        <v>8429</v>
      </c>
      <c r="F95">
        <v>0</v>
      </c>
      <c r="G95" s="1">
        <v>20727</v>
      </c>
      <c r="H95" s="1">
        <v>6275</v>
      </c>
      <c r="I95">
        <v>1</v>
      </c>
      <c r="J95">
        <v>2.4</v>
      </c>
      <c r="K95">
        <v>0.56999999999999995</v>
      </c>
      <c r="L95">
        <v>9.6999999999999993</v>
      </c>
      <c r="M95">
        <v>1.77</v>
      </c>
      <c r="N95">
        <v>1</v>
      </c>
    </row>
    <row r="96" spans="1:14" x14ac:dyDescent="0.25">
      <c r="A96">
        <v>2011</v>
      </c>
      <c r="B96" t="s">
        <v>54</v>
      </c>
      <c r="C96" t="s">
        <v>18</v>
      </c>
      <c r="D96" t="s">
        <v>89</v>
      </c>
      <c r="E96" s="1">
        <v>16965</v>
      </c>
      <c r="F96">
        <v>865</v>
      </c>
      <c r="G96" s="1">
        <v>33065</v>
      </c>
      <c r="H96" s="1">
        <v>8215</v>
      </c>
      <c r="I96">
        <v>1</v>
      </c>
      <c r="J96">
        <v>6.9</v>
      </c>
      <c r="K96">
        <v>2.83</v>
      </c>
      <c r="L96">
        <v>16.059999999999999</v>
      </c>
      <c r="M96">
        <v>3.1</v>
      </c>
      <c r="N96">
        <v>1</v>
      </c>
    </row>
    <row r="97" spans="1:14" x14ac:dyDescent="0.25">
      <c r="A97">
        <v>2010</v>
      </c>
      <c r="B97" t="s">
        <v>54</v>
      </c>
      <c r="C97" t="s">
        <v>18</v>
      </c>
      <c r="D97" t="s">
        <v>89</v>
      </c>
      <c r="E97" s="1">
        <v>11443</v>
      </c>
      <c r="F97">
        <v>0</v>
      </c>
      <c r="G97" s="1">
        <v>24360</v>
      </c>
      <c r="H97" s="1">
        <v>6590</v>
      </c>
      <c r="I97">
        <v>1</v>
      </c>
      <c r="J97">
        <v>4.3</v>
      </c>
      <c r="K97">
        <v>1.45</v>
      </c>
      <c r="L97">
        <v>11.86</v>
      </c>
      <c r="M97">
        <v>2.2999999999999998</v>
      </c>
      <c r="N97">
        <v>1</v>
      </c>
    </row>
    <row r="98" spans="1:14" x14ac:dyDescent="0.25">
      <c r="A98">
        <v>2009</v>
      </c>
      <c r="B98" t="s">
        <v>54</v>
      </c>
      <c r="C98" t="s">
        <v>18</v>
      </c>
      <c r="D98" t="s">
        <v>89</v>
      </c>
      <c r="E98" s="1">
        <v>3974</v>
      </c>
      <c r="F98">
        <v>0</v>
      </c>
      <c r="G98" s="1">
        <v>12339</v>
      </c>
      <c r="H98" s="1">
        <v>4268</v>
      </c>
      <c r="I98">
        <v>1</v>
      </c>
      <c r="J98">
        <v>1.3</v>
      </c>
      <c r="K98">
        <v>0.16</v>
      </c>
      <c r="L98">
        <v>9.67</v>
      </c>
      <c r="M98">
        <v>1.37</v>
      </c>
      <c r="N98">
        <v>1</v>
      </c>
    </row>
    <row r="99" spans="1:14" x14ac:dyDescent="0.25">
      <c r="A99">
        <v>2008</v>
      </c>
      <c r="B99" t="s">
        <v>54</v>
      </c>
      <c r="C99" t="s">
        <v>18</v>
      </c>
      <c r="D99" t="s">
        <v>89</v>
      </c>
      <c r="E99" s="1">
        <v>31717</v>
      </c>
      <c r="F99" s="1">
        <v>2280</v>
      </c>
      <c r="G99" s="1">
        <v>61155</v>
      </c>
      <c r="H99" s="1">
        <v>15019</v>
      </c>
      <c r="I99">
        <v>1</v>
      </c>
      <c r="J99">
        <v>9.1</v>
      </c>
      <c r="K99">
        <v>3.75</v>
      </c>
      <c r="L99">
        <v>20.36</v>
      </c>
      <c r="M99">
        <v>3.96</v>
      </c>
      <c r="N99">
        <v>1</v>
      </c>
    </row>
    <row r="100" spans="1:14" x14ac:dyDescent="0.25">
      <c r="A100">
        <v>2007</v>
      </c>
      <c r="B100" t="s">
        <v>54</v>
      </c>
      <c r="C100" t="s">
        <v>18</v>
      </c>
      <c r="D100" t="s">
        <v>89</v>
      </c>
      <c r="E100" s="1">
        <v>17738</v>
      </c>
      <c r="F100" s="1">
        <v>5036</v>
      </c>
      <c r="G100" s="1">
        <v>30441</v>
      </c>
      <c r="H100" s="1">
        <v>6481</v>
      </c>
      <c r="I100">
        <v>1</v>
      </c>
      <c r="J100">
        <v>7.1</v>
      </c>
      <c r="K100">
        <v>3.78</v>
      </c>
      <c r="L100">
        <v>13.1</v>
      </c>
      <c r="M100">
        <v>2.2799999999999998</v>
      </c>
      <c r="N100">
        <v>1</v>
      </c>
    </row>
    <row r="101" spans="1:14" x14ac:dyDescent="0.25">
      <c r="A101">
        <v>2006</v>
      </c>
      <c r="B101" t="s">
        <v>54</v>
      </c>
      <c r="C101" t="s">
        <v>18</v>
      </c>
      <c r="D101" t="s">
        <v>89</v>
      </c>
      <c r="E101" s="1">
        <v>14582</v>
      </c>
      <c r="F101">
        <v>0</v>
      </c>
      <c r="G101" s="1">
        <v>30441</v>
      </c>
      <c r="H101" s="1">
        <v>8091</v>
      </c>
      <c r="I101">
        <v>1</v>
      </c>
      <c r="J101">
        <v>3.1</v>
      </c>
      <c r="K101">
        <v>1.0900000000000001</v>
      </c>
      <c r="L101">
        <v>8.75</v>
      </c>
      <c r="M101">
        <v>1.68</v>
      </c>
      <c r="N101">
        <v>1</v>
      </c>
    </row>
    <row r="102" spans="1:14" x14ac:dyDescent="0.25">
      <c r="A102">
        <v>2005</v>
      </c>
      <c r="B102" t="s">
        <v>54</v>
      </c>
      <c r="C102" t="s">
        <v>18</v>
      </c>
      <c r="D102" t="s">
        <v>89</v>
      </c>
      <c r="E102" s="1">
        <v>15230</v>
      </c>
      <c r="F102">
        <v>0</v>
      </c>
      <c r="G102" s="1">
        <v>31717</v>
      </c>
      <c r="H102" s="1">
        <v>8412</v>
      </c>
      <c r="I102">
        <v>1</v>
      </c>
      <c r="J102">
        <v>7.3</v>
      </c>
      <c r="K102">
        <v>2.6</v>
      </c>
      <c r="L102">
        <v>19.02</v>
      </c>
      <c r="M102">
        <v>3.77</v>
      </c>
      <c r="N102">
        <v>1</v>
      </c>
    </row>
    <row r="103" spans="1:14" x14ac:dyDescent="0.25">
      <c r="A103">
        <v>2004</v>
      </c>
      <c r="B103" t="s">
        <v>54</v>
      </c>
      <c r="C103" t="s">
        <v>18</v>
      </c>
      <c r="D103" t="s">
        <v>89</v>
      </c>
      <c r="E103" s="1">
        <v>10070</v>
      </c>
      <c r="F103">
        <v>0</v>
      </c>
      <c r="G103" s="1">
        <v>22458</v>
      </c>
      <c r="H103" s="1">
        <v>6320</v>
      </c>
      <c r="I103">
        <v>1</v>
      </c>
      <c r="J103">
        <v>3.9</v>
      </c>
      <c r="K103">
        <v>1.18</v>
      </c>
      <c r="L103">
        <v>12.33</v>
      </c>
      <c r="M103">
        <v>2.38</v>
      </c>
      <c r="N103">
        <v>1</v>
      </c>
    </row>
    <row r="104" spans="1:14" x14ac:dyDescent="0.25">
      <c r="A104">
        <v>2003</v>
      </c>
      <c r="B104" t="s">
        <v>54</v>
      </c>
      <c r="C104" t="s">
        <v>18</v>
      </c>
      <c r="D104" t="s">
        <v>89</v>
      </c>
      <c r="E104" s="1">
        <v>16004</v>
      </c>
      <c r="F104">
        <v>64</v>
      </c>
      <c r="G104" s="1">
        <v>31944</v>
      </c>
      <c r="H104" s="1">
        <v>8133</v>
      </c>
      <c r="I104">
        <v>1</v>
      </c>
      <c r="J104">
        <v>4.9000000000000004</v>
      </c>
      <c r="K104">
        <v>1.89</v>
      </c>
      <c r="L104">
        <v>12.2</v>
      </c>
      <c r="M104">
        <v>2.36</v>
      </c>
      <c r="N104">
        <v>1</v>
      </c>
    </row>
    <row r="105" spans="1:14" x14ac:dyDescent="0.25">
      <c r="A105">
        <v>2002</v>
      </c>
      <c r="B105" t="s">
        <v>54</v>
      </c>
      <c r="C105" t="s">
        <v>18</v>
      </c>
      <c r="D105" t="s">
        <v>89</v>
      </c>
      <c r="E105" s="1">
        <v>19358</v>
      </c>
      <c r="F105" s="1">
        <v>2254</v>
      </c>
      <c r="G105" s="1">
        <v>36462</v>
      </c>
      <c r="H105" s="1">
        <v>8727</v>
      </c>
      <c r="I105">
        <v>1</v>
      </c>
      <c r="J105">
        <v>5.5</v>
      </c>
      <c r="K105">
        <v>2.41</v>
      </c>
      <c r="L105">
        <v>12.2</v>
      </c>
      <c r="M105">
        <v>2.2999999999999998</v>
      </c>
      <c r="N105">
        <v>1</v>
      </c>
    </row>
    <row r="106" spans="1:14" x14ac:dyDescent="0.25">
      <c r="A106">
        <v>2001</v>
      </c>
      <c r="B106" t="s">
        <v>54</v>
      </c>
      <c r="C106" t="s">
        <v>18</v>
      </c>
      <c r="D106" t="s">
        <v>89</v>
      </c>
      <c r="E106" s="1">
        <v>22237</v>
      </c>
      <c r="F106" s="1">
        <v>3307</v>
      </c>
      <c r="G106" s="1">
        <v>41168</v>
      </c>
      <c r="H106" s="1">
        <v>9659</v>
      </c>
      <c r="I106">
        <v>1</v>
      </c>
      <c r="J106">
        <v>4.7</v>
      </c>
      <c r="K106">
        <v>2.06</v>
      </c>
      <c r="L106">
        <v>10.24</v>
      </c>
      <c r="M106">
        <v>1.92</v>
      </c>
      <c r="N106">
        <v>1</v>
      </c>
    </row>
    <row r="107" spans="1:14" x14ac:dyDescent="0.25">
      <c r="A107">
        <v>2000</v>
      </c>
      <c r="B107" t="s">
        <v>54</v>
      </c>
      <c r="C107" t="s">
        <v>18</v>
      </c>
      <c r="D107" t="s">
        <v>89</v>
      </c>
      <c r="E107" s="1">
        <v>18795</v>
      </c>
      <c r="F107" s="1">
        <v>2083</v>
      </c>
      <c r="G107" s="1">
        <v>35506</v>
      </c>
      <c r="H107" s="1">
        <v>8526</v>
      </c>
      <c r="I107">
        <v>1</v>
      </c>
      <c r="J107">
        <v>5.0999999999999996</v>
      </c>
      <c r="K107">
        <v>2.2000000000000002</v>
      </c>
      <c r="L107">
        <v>11.48</v>
      </c>
      <c r="M107">
        <v>2.17</v>
      </c>
      <c r="N107">
        <v>1</v>
      </c>
    </row>
    <row r="108" spans="1:14" x14ac:dyDescent="0.25">
      <c r="A108">
        <v>1999</v>
      </c>
      <c r="B108" t="s">
        <v>54</v>
      </c>
      <c r="C108" t="s">
        <v>18</v>
      </c>
      <c r="D108" t="s">
        <v>89</v>
      </c>
      <c r="E108" s="1">
        <v>12387</v>
      </c>
      <c r="F108">
        <v>0</v>
      </c>
      <c r="G108" s="1">
        <v>26504</v>
      </c>
      <c r="H108" s="1">
        <v>7203</v>
      </c>
      <c r="I108">
        <v>1</v>
      </c>
      <c r="J108">
        <v>2.1</v>
      </c>
      <c r="K108">
        <v>0.69</v>
      </c>
      <c r="L108">
        <v>6.21</v>
      </c>
      <c r="M108">
        <v>1.18</v>
      </c>
      <c r="N108">
        <v>1</v>
      </c>
    </row>
    <row r="109" spans="1:14" x14ac:dyDescent="0.25">
      <c r="A109">
        <v>1998</v>
      </c>
      <c r="B109" t="s">
        <v>54</v>
      </c>
      <c r="C109" t="s">
        <v>18</v>
      </c>
      <c r="D109" t="s">
        <v>89</v>
      </c>
      <c r="E109" s="1">
        <v>26868</v>
      </c>
      <c r="F109" s="1">
        <v>7905</v>
      </c>
      <c r="G109" s="1">
        <v>45830</v>
      </c>
      <c r="H109" s="1">
        <v>9675</v>
      </c>
      <c r="I109">
        <v>1</v>
      </c>
      <c r="J109">
        <v>6.9</v>
      </c>
      <c r="K109">
        <v>3.56</v>
      </c>
      <c r="L109">
        <v>12.83</v>
      </c>
      <c r="M109">
        <v>2.2599999999999998</v>
      </c>
      <c r="N109">
        <v>1</v>
      </c>
    </row>
    <row r="110" spans="1:14" x14ac:dyDescent="0.25">
      <c r="A110">
        <v>1997</v>
      </c>
      <c r="B110" t="s">
        <v>54</v>
      </c>
      <c r="C110" t="s">
        <v>18</v>
      </c>
      <c r="D110" t="s">
        <v>89</v>
      </c>
      <c r="E110" s="1">
        <v>28062</v>
      </c>
      <c r="F110" s="1">
        <v>4835</v>
      </c>
      <c r="G110" s="1">
        <v>51288</v>
      </c>
      <c r="H110" s="1">
        <v>11850</v>
      </c>
      <c r="I110">
        <v>1</v>
      </c>
      <c r="J110">
        <v>5.0999999999999996</v>
      </c>
      <c r="K110">
        <v>2.2999999999999998</v>
      </c>
      <c r="L110">
        <v>10.82</v>
      </c>
      <c r="M110">
        <v>2.02</v>
      </c>
      <c r="N110">
        <v>1</v>
      </c>
    </row>
    <row r="111" spans="1:14" x14ac:dyDescent="0.25">
      <c r="A111">
        <v>1996</v>
      </c>
      <c r="B111" t="s">
        <v>54</v>
      </c>
      <c r="C111" t="s">
        <v>18</v>
      </c>
      <c r="D111" t="s">
        <v>89</v>
      </c>
      <c r="E111" s="1">
        <v>19098</v>
      </c>
      <c r="F111" s="1">
        <v>3099</v>
      </c>
      <c r="G111" s="1">
        <v>35097</v>
      </c>
      <c r="H111" s="1">
        <v>8163</v>
      </c>
      <c r="I111">
        <v>1</v>
      </c>
      <c r="J111">
        <v>4.4000000000000004</v>
      </c>
      <c r="K111">
        <v>1.95</v>
      </c>
      <c r="L111">
        <v>9.4700000000000006</v>
      </c>
      <c r="M111">
        <v>1.77</v>
      </c>
      <c r="N111">
        <v>1</v>
      </c>
    </row>
    <row r="112" spans="1:14" x14ac:dyDescent="0.25">
      <c r="A112">
        <v>1995</v>
      </c>
      <c r="B112" t="s">
        <v>54</v>
      </c>
      <c r="C112" t="s">
        <v>18</v>
      </c>
      <c r="D112" t="s">
        <v>89</v>
      </c>
      <c r="E112" s="1">
        <v>13859</v>
      </c>
      <c r="F112" s="1">
        <v>1186</v>
      </c>
      <c r="G112" s="1">
        <v>26533</v>
      </c>
      <c r="H112" s="1">
        <v>6466</v>
      </c>
      <c r="I112">
        <v>1</v>
      </c>
      <c r="J112">
        <v>2.5</v>
      </c>
      <c r="K112">
        <v>1.01</v>
      </c>
      <c r="L112">
        <v>5.88</v>
      </c>
      <c r="M112">
        <v>1.1100000000000001</v>
      </c>
      <c r="N112">
        <v>1</v>
      </c>
    </row>
    <row r="113" spans="1:14" x14ac:dyDescent="0.25">
      <c r="A113">
        <v>1994</v>
      </c>
      <c r="B113" t="s">
        <v>54</v>
      </c>
      <c r="C113" t="s">
        <v>18</v>
      </c>
      <c r="D113" t="s">
        <v>89</v>
      </c>
      <c r="E113" s="1">
        <v>53213</v>
      </c>
      <c r="F113" s="1">
        <v>23121</v>
      </c>
      <c r="G113" s="1">
        <v>83306</v>
      </c>
      <c r="H113" s="1">
        <v>15354</v>
      </c>
      <c r="I113">
        <v>0</v>
      </c>
      <c r="J113">
        <v>7.9</v>
      </c>
      <c r="K113">
        <v>4.63</v>
      </c>
      <c r="L113">
        <v>13.12</v>
      </c>
      <c r="M113">
        <v>2.1</v>
      </c>
      <c r="N113">
        <v>0</v>
      </c>
    </row>
    <row r="114" spans="1:14" x14ac:dyDescent="0.25">
      <c r="A114">
        <v>1993</v>
      </c>
      <c r="B114" t="s">
        <v>54</v>
      </c>
      <c r="C114" t="s">
        <v>18</v>
      </c>
      <c r="D114" t="s">
        <v>89</v>
      </c>
      <c r="E114" s="1">
        <v>27246</v>
      </c>
      <c r="F114" s="1">
        <v>3160</v>
      </c>
      <c r="G114" s="1">
        <v>51332</v>
      </c>
      <c r="H114" s="1">
        <v>12289</v>
      </c>
      <c r="I114">
        <v>1</v>
      </c>
      <c r="J114">
        <v>3</v>
      </c>
      <c r="K114">
        <v>1.28</v>
      </c>
      <c r="L114">
        <v>7.01</v>
      </c>
      <c r="M114">
        <v>1.32</v>
      </c>
      <c r="N114">
        <v>1</v>
      </c>
    </row>
    <row r="115" spans="1:14" x14ac:dyDescent="0.25">
      <c r="A115">
        <v>2020</v>
      </c>
      <c r="B115" t="s">
        <v>53</v>
      </c>
      <c r="C115" t="s">
        <v>18</v>
      </c>
      <c r="D115" t="s">
        <v>89</v>
      </c>
      <c r="E115">
        <v>0</v>
      </c>
      <c r="I115">
        <v>2</v>
      </c>
      <c r="J115">
        <v>0</v>
      </c>
      <c r="N115">
        <v>2</v>
      </c>
    </row>
    <row r="116" spans="1:14" x14ac:dyDescent="0.25">
      <c r="A116">
        <v>2019</v>
      </c>
      <c r="B116" t="s">
        <v>53</v>
      </c>
      <c r="C116" t="s">
        <v>18</v>
      </c>
      <c r="D116" t="s">
        <v>89</v>
      </c>
      <c r="E116" s="1">
        <v>1836</v>
      </c>
      <c r="F116">
        <v>0</v>
      </c>
      <c r="G116" s="1">
        <v>6673</v>
      </c>
      <c r="H116" s="1">
        <v>2468</v>
      </c>
      <c r="I116">
        <v>1</v>
      </c>
      <c r="J116">
        <v>0.4</v>
      </c>
      <c r="K116">
        <v>0.03</v>
      </c>
      <c r="L116">
        <v>5.28</v>
      </c>
      <c r="M116">
        <v>0.53</v>
      </c>
      <c r="N116">
        <v>2</v>
      </c>
    </row>
    <row r="117" spans="1:14" x14ac:dyDescent="0.25">
      <c r="A117">
        <v>2018</v>
      </c>
      <c r="B117" t="s">
        <v>53</v>
      </c>
      <c r="C117" t="s">
        <v>18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53</v>
      </c>
      <c r="C118" t="s">
        <v>18</v>
      </c>
      <c r="D118" t="s">
        <v>89</v>
      </c>
      <c r="E118" s="1">
        <v>3105</v>
      </c>
      <c r="F118">
        <v>0</v>
      </c>
      <c r="G118" s="1">
        <v>9479</v>
      </c>
      <c r="H118" s="1">
        <v>3252</v>
      </c>
      <c r="I118">
        <v>1</v>
      </c>
      <c r="J118">
        <v>0.8</v>
      </c>
      <c r="K118">
        <v>0.1</v>
      </c>
      <c r="L118">
        <v>5.81</v>
      </c>
      <c r="M118">
        <v>0.82</v>
      </c>
      <c r="N118">
        <v>1</v>
      </c>
    </row>
    <row r="119" spans="1:14" x14ac:dyDescent="0.25">
      <c r="A119">
        <v>2016</v>
      </c>
      <c r="B119" t="s">
        <v>53</v>
      </c>
      <c r="C119" t="s">
        <v>18</v>
      </c>
      <c r="D119" t="s">
        <v>89</v>
      </c>
      <c r="E119" s="1">
        <v>4676</v>
      </c>
      <c r="F119">
        <v>0</v>
      </c>
      <c r="G119" s="1">
        <v>12369</v>
      </c>
      <c r="H119" s="1">
        <v>3925</v>
      </c>
      <c r="I119">
        <v>1</v>
      </c>
      <c r="J119">
        <v>1.6</v>
      </c>
      <c r="K119">
        <v>0.31</v>
      </c>
      <c r="L119">
        <v>7.6</v>
      </c>
      <c r="M119">
        <v>1.29</v>
      </c>
      <c r="N119">
        <v>1</v>
      </c>
    </row>
    <row r="120" spans="1:14" x14ac:dyDescent="0.25">
      <c r="A120">
        <v>2015</v>
      </c>
      <c r="B120" t="s">
        <v>53</v>
      </c>
      <c r="C120" t="s">
        <v>18</v>
      </c>
      <c r="D120" t="s">
        <v>89</v>
      </c>
      <c r="E120" s="1">
        <v>3990</v>
      </c>
      <c r="F120">
        <v>0</v>
      </c>
      <c r="G120" s="1">
        <v>12310</v>
      </c>
      <c r="H120" s="1">
        <v>4245</v>
      </c>
      <c r="I120">
        <v>1</v>
      </c>
      <c r="J120">
        <v>0.9</v>
      </c>
      <c r="K120">
        <v>0.12</v>
      </c>
      <c r="L120">
        <v>6.94</v>
      </c>
      <c r="M120">
        <v>0.97</v>
      </c>
      <c r="N120">
        <v>1</v>
      </c>
    </row>
    <row r="121" spans="1:14" x14ac:dyDescent="0.25">
      <c r="A121">
        <v>2014</v>
      </c>
      <c r="B121" t="s">
        <v>53</v>
      </c>
      <c r="C121" t="s">
        <v>18</v>
      </c>
      <c r="D121" t="s">
        <v>89</v>
      </c>
      <c r="E121" s="1">
        <v>3208</v>
      </c>
      <c r="F121">
        <v>0</v>
      </c>
      <c r="G121" s="1">
        <v>10170</v>
      </c>
      <c r="H121" s="1">
        <v>3552</v>
      </c>
      <c r="I121">
        <v>1</v>
      </c>
      <c r="J121">
        <v>1.1000000000000001</v>
      </c>
      <c r="K121">
        <v>0.13</v>
      </c>
      <c r="L121">
        <v>9.0399999999999991</v>
      </c>
      <c r="M121">
        <v>1.23</v>
      </c>
      <c r="N121">
        <v>1</v>
      </c>
    </row>
    <row r="122" spans="1:14" x14ac:dyDescent="0.25">
      <c r="A122">
        <v>2013</v>
      </c>
      <c r="B122" t="s">
        <v>53</v>
      </c>
      <c r="C122" t="s">
        <v>18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53</v>
      </c>
      <c r="C123" t="s">
        <v>18</v>
      </c>
      <c r="D123" t="s">
        <v>89</v>
      </c>
      <c r="E123" s="1">
        <v>2829</v>
      </c>
      <c r="F123">
        <v>0</v>
      </c>
      <c r="G123" s="1">
        <v>9700</v>
      </c>
      <c r="H123" s="1">
        <v>3506</v>
      </c>
      <c r="I123">
        <v>1</v>
      </c>
      <c r="J123">
        <v>0.8</v>
      </c>
      <c r="K123">
        <v>7.0000000000000007E-2</v>
      </c>
      <c r="L123">
        <v>8.5299999999999994</v>
      </c>
      <c r="M123">
        <v>1</v>
      </c>
      <c r="N123">
        <v>1</v>
      </c>
    </row>
    <row r="124" spans="1:14" x14ac:dyDescent="0.25">
      <c r="A124">
        <v>2011</v>
      </c>
      <c r="B124" t="s">
        <v>53</v>
      </c>
      <c r="C124" t="s">
        <v>18</v>
      </c>
      <c r="D124" t="s">
        <v>89</v>
      </c>
      <c r="E124">
        <v>0</v>
      </c>
      <c r="I124">
        <v>2</v>
      </c>
      <c r="J124">
        <v>0</v>
      </c>
      <c r="N124">
        <v>2</v>
      </c>
    </row>
    <row r="125" spans="1:14" x14ac:dyDescent="0.25">
      <c r="A125">
        <v>2010</v>
      </c>
      <c r="B125" t="s">
        <v>53</v>
      </c>
      <c r="C125" t="s">
        <v>18</v>
      </c>
      <c r="D125" t="s">
        <v>89</v>
      </c>
      <c r="E125">
        <v>0</v>
      </c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53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53</v>
      </c>
      <c r="C127" t="s">
        <v>18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53</v>
      </c>
      <c r="C128" t="s">
        <v>18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53</v>
      </c>
      <c r="C129" t="s">
        <v>18</v>
      </c>
      <c r="D129" t="s">
        <v>89</v>
      </c>
      <c r="E129" s="1">
        <v>7523</v>
      </c>
      <c r="F129">
        <v>0</v>
      </c>
      <c r="G129" s="1">
        <v>18452</v>
      </c>
      <c r="H129" s="1">
        <v>5576</v>
      </c>
      <c r="I129">
        <v>1</v>
      </c>
      <c r="J129">
        <v>1.6</v>
      </c>
      <c r="K129">
        <v>0.39</v>
      </c>
      <c r="L129">
        <v>6.55</v>
      </c>
      <c r="M129">
        <v>1.18</v>
      </c>
      <c r="N129">
        <v>1</v>
      </c>
    </row>
    <row r="130" spans="1:14" x14ac:dyDescent="0.25">
      <c r="A130">
        <v>2005</v>
      </c>
      <c r="B130" t="s">
        <v>53</v>
      </c>
      <c r="C130" t="s">
        <v>18</v>
      </c>
      <c r="D130" t="s">
        <v>89</v>
      </c>
      <c r="E130">
        <v>0</v>
      </c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53</v>
      </c>
      <c r="C131" t="s">
        <v>18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53</v>
      </c>
      <c r="C132" t="s">
        <v>18</v>
      </c>
      <c r="D132" t="s">
        <v>89</v>
      </c>
      <c r="E132">
        <v>0</v>
      </c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53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53</v>
      </c>
      <c r="C134" t="s">
        <v>18</v>
      </c>
      <c r="D134" t="s">
        <v>89</v>
      </c>
      <c r="E134">
        <v>0</v>
      </c>
      <c r="I134">
        <v>2</v>
      </c>
      <c r="J134">
        <v>0</v>
      </c>
      <c r="N134">
        <v>2</v>
      </c>
    </row>
    <row r="135" spans="1:14" x14ac:dyDescent="0.25">
      <c r="A135">
        <v>2000</v>
      </c>
      <c r="B135" t="s">
        <v>53</v>
      </c>
      <c r="C135" t="s">
        <v>18</v>
      </c>
      <c r="D135" t="s">
        <v>89</v>
      </c>
      <c r="E135" s="1">
        <v>4295</v>
      </c>
      <c r="F135">
        <v>0</v>
      </c>
      <c r="G135" s="1">
        <v>11295</v>
      </c>
      <c r="H135" s="1">
        <v>3571</v>
      </c>
      <c r="I135">
        <v>1</v>
      </c>
      <c r="J135">
        <v>1.2</v>
      </c>
      <c r="K135">
        <v>0.23</v>
      </c>
      <c r="L135">
        <v>5.64</v>
      </c>
      <c r="M135">
        <v>0.96</v>
      </c>
      <c r="N135">
        <v>1</v>
      </c>
    </row>
    <row r="136" spans="1:14" x14ac:dyDescent="0.25">
      <c r="A136">
        <v>1999</v>
      </c>
      <c r="B136" t="s">
        <v>53</v>
      </c>
      <c r="C136" t="s">
        <v>18</v>
      </c>
      <c r="D136" t="s">
        <v>89</v>
      </c>
      <c r="E136" s="1">
        <v>5358</v>
      </c>
      <c r="F136">
        <v>0</v>
      </c>
      <c r="G136" s="1">
        <v>14135</v>
      </c>
      <c r="H136" s="1">
        <v>4478</v>
      </c>
      <c r="I136">
        <v>1</v>
      </c>
      <c r="J136">
        <v>0.9</v>
      </c>
      <c r="K136">
        <v>0.18</v>
      </c>
      <c r="L136">
        <v>4.46</v>
      </c>
      <c r="M136">
        <v>0.75</v>
      </c>
      <c r="N136">
        <v>1</v>
      </c>
    </row>
    <row r="137" spans="1:14" x14ac:dyDescent="0.25">
      <c r="A137">
        <v>1998</v>
      </c>
      <c r="B137" t="s">
        <v>53</v>
      </c>
      <c r="C137" t="s">
        <v>18</v>
      </c>
      <c r="D137" t="s">
        <v>89</v>
      </c>
      <c r="E137">
        <v>0</v>
      </c>
      <c r="I137">
        <v>2</v>
      </c>
      <c r="J137">
        <v>0</v>
      </c>
      <c r="N137">
        <v>2</v>
      </c>
    </row>
    <row r="138" spans="1:14" x14ac:dyDescent="0.25">
      <c r="A138">
        <v>1997</v>
      </c>
      <c r="B138" t="s">
        <v>53</v>
      </c>
      <c r="C138" t="s">
        <v>18</v>
      </c>
      <c r="D138" t="s">
        <v>89</v>
      </c>
      <c r="E138">
        <v>0</v>
      </c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53</v>
      </c>
      <c r="C139" t="s">
        <v>18</v>
      </c>
      <c r="D139" t="s">
        <v>89</v>
      </c>
      <c r="E139" s="1">
        <v>5459</v>
      </c>
      <c r="F139">
        <v>0</v>
      </c>
      <c r="G139" s="1">
        <v>13211</v>
      </c>
      <c r="H139" s="1">
        <v>3955</v>
      </c>
      <c r="I139">
        <v>1</v>
      </c>
      <c r="J139">
        <v>1.2</v>
      </c>
      <c r="K139">
        <v>0.31</v>
      </c>
      <c r="L139">
        <v>4.93</v>
      </c>
      <c r="M139">
        <v>0.89</v>
      </c>
      <c r="N139">
        <v>1</v>
      </c>
    </row>
    <row r="140" spans="1:14" x14ac:dyDescent="0.25">
      <c r="A140">
        <v>1995</v>
      </c>
      <c r="B140" t="s">
        <v>53</v>
      </c>
      <c r="C140" t="s">
        <v>18</v>
      </c>
      <c r="D140" t="s">
        <v>89</v>
      </c>
      <c r="E140" s="1">
        <v>2262</v>
      </c>
      <c r="F140">
        <v>0</v>
      </c>
      <c r="G140" s="1">
        <v>6888</v>
      </c>
      <c r="H140" s="1">
        <v>2360</v>
      </c>
      <c r="I140">
        <v>1</v>
      </c>
      <c r="J140">
        <v>0.4</v>
      </c>
      <c r="K140">
        <v>0.05</v>
      </c>
      <c r="L140">
        <v>3.01</v>
      </c>
      <c r="M140">
        <v>0.42</v>
      </c>
      <c r="N140">
        <v>2</v>
      </c>
    </row>
    <row r="141" spans="1:14" x14ac:dyDescent="0.25">
      <c r="A141">
        <v>1994</v>
      </c>
      <c r="B141" t="s">
        <v>53</v>
      </c>
      <c r="C141" t="s">
        <v>18</v>
      </c>
      <c r="D141" t="s">
        <v>89</v>
      </c>
      <c r="E141" s="1">
        <v>4970</v>
      </c>
      <c r="F141">
        <v>0</v>
      </c>
      <c r="G141" s="1">
        <v>12944</v>
      </c>
      <c r="H141" s="1">
        <v>4068</v>
      </c>
      <c r="I141">
        <v>1</v>
      </c>
      <c r="J141">
        <v>0.7</v>
      </c>
      <c r="K141">
        <v>0.15</v>
      </c>
      <c r="L141">
        <v>3.55</v>
      </c>
      <c r="M141">
        <v>0.6</v>
      </c>
      <c r="N141">
        <v>1</v>
      </c>
    </row>
    <row r="142" spans="1:14" x14ac:dyDescent="0.25">
      <c r="A142">
        <v>1993</v>
      </c>
      <c r="B142" t="s">
        <v>53</v>
      </c>
      <c r="C142" t="s">
        <v>18</v>
      </c>
      <c r="D142" t="s">
        <v>89</v>
      </c>
      <c r="E142">
        <v>0</v>
      </c>
      <c r="I142">
        <v>2</v>
      </c>
      <c r="J142">
        <v>0</v>
      </c>
      <c r="N142">
        <v>2</v>
      </c>
    </row>
    <row r="143" spans="1:14" x14ac:dyDescent="0.25">
      <c r="A143">
        <v>2020</v>
      </c>
      <c r="B143" t="s">
        <v>52</v>
      </c>
      <c r="C143" t="s">
        <v>18</v>
      </c>
      <c r="D143" t="s">
        <v>89</v>
      </c>
      <c r="E143">
        <v>0</v>
      </c>
      <c r="I143">
        <v>2</v>
      </c>
      <c r="J143">
        <v>0</v>
      </c>
      <c r="N143">
        <v>2</v>
      </c>
    </row>
    <row r="144" spans="1:14" x14ac:dyDescent="0.25">
      <c r="A144">
        <v>2019</v>
      </c>
      <c r="B144" t="s">
        <v>52</v>
      </c>
      <c r="C144" t="s">
        <v>18</v>
      </c>
      <c r="D144" t="s">
        <v>89</v>
      </c>
      <c r="E144">
        <v>836</v>
      </c>
      <c r="F144">
        <v>0</v>
      </c>
      <c r="G144" s="1">
        <v>4031</v>
      </c>
      <c r="H144" s="1">
        <v>1630</v>
      </c>
      <c r="I144">
        <v>1</v>
      </c>
      <c r="J144">
        <v>0.2</v>
      </c>
      <c r="K144">
        <v>0</v>
      </c>
      <c r="L144">
        <v>7.67</v>
      </c>
      <c r="M144">
        <v>0.35</v>
      </c>
      <c r="N144">
        <v>2</v>
      </c>
    </row>
    <row r="145" spans="1:14" x14ac:dyDescent="0.25">
      <c r="A145">
        <v>2018</v>
      </c>
      <c r="B145" t="s">
        <v>52</v>
      </c>
      <c r="C145" t="s">
        <v>18</v>
      </c>
      <c r="D145" t="s">
        <v>89</v>
      </c>
      <c r="E145">
        <v>504</v>
      </c>
      <c r="F145">
        <v>0</v>
      </c>
      <c r="G145" s="1">
        <v>2738</v>
      </c>
      <c r="H145" s="1">
        <v>1140</v>
      </c>
      <c r="I145">
        <v>1</v>
      </c>
      <c r="J145">
        <v>0.1</v>
      </c>
      <c r="K145">
        <v>0</v>
      </c>
      <c r="L145">
        <v>5.46</v>
      </c>
      <c r="M145">
        <v>0.15</v>
      </c>
      <c r="N145">
        <v>2</v>
      </c>
    </row>
    <row r="146" spans="1:14" x14ac:dyDescent="0.25">
      <c r="A146">
        <v>2017</v>
      </c>
      <c r="B146" t="s">
        <v>52</v>
      </c>
      <c r="C146" t="s">
        <v>18</v>
      </c>
      <c r="D146" t="s">
        <v>89</v>
      </c>
      <c r="E146" s="1">
        <v>9242</v>
      </c>
      <c r="F146">
        <v>0</v>
      </c>
      <c r="G146" s="1">
        <v>20758</v>
      </c>
      <c r="H146" s="1">
        <v>5876</v>
      </c>
      <c r="I146">
        <v>1</v>
      </c>
      <c r="J146">
        <v>2.2999999999999998</v>
      </c>
      <c r="K146">
        <v>0.69</v>
      </c>
      <c r="L146">
        <v>7.69</v>
      </c>
      <c r="M146">
        <v>1.45</v>
      </c>
      <c r="N146">
        <v>1</v>
      </c>
    </row>
    <row r="147" spans="1:14" x14ac:dyDescent="0.25">
      <c r="A147">
        <v>2016</v>
      </c>
      <c r="B147" t="s">
        <v>52</v>
      </c>
      <c r="C147" t="s">
        <v>18</v>
      </c>
      <c r="D147" t="s">
        <v>89</v>
      </c>
      <c r="E147" s="1">
        <v>5349</v>
      </c>
      <c r="F147">
        <v>0</v>
      </c>
      <c r="G147" s="1">
        <v>13629</v>
      </c>
      <c r="H147" s="1">
        <v>4224</v>
      </c>
      <c r="I147">
        <v>1</v>
      </c>
      <c r="J147">
        <v>1.8</v>
      </c>
      <c r="K147">
        <v>0.39</v>
      </c>
      <c r="L147">
        <v>7.88</v>
      </c>
      <c r="M147">
        <v>1.39</v>
      </c>
      <c r="N147">
        <v>1</v>
      </c>
    </row>
    <row r="148" spans="1:14" x14ac:dyDescent="0.25">
      <c r="A148">
        <v>2015</v>
      </c>
      <c r="B148" t="s">
        <v>52</v>
      </c>
      <c r="C148" t="s">
        <v>18</v>
      </c>
      <c r="D148" t="s">
        <v>89</v>
      </c>
      <c r="E148">
        <v>0</v>
      </c>
      <c r="I148">
        <v>2</v>
      </c>
      <c r="J148">
        <v>0</v>
      </c>
      <c r="N148">
        <v>2</v>
      </c>
    </row>
    <row r="149" spans="1:14" x14ac:dyDescent="0.25">
      <c r="A149">
        <v>2014</v>
      </c>
      <c r="B149" t="s">
        <v>52</v>
      </c>
      <c r="C149" t="s">
        <v>18</v>
      </c>
      <c r="D149" t="s">
        <v>89</v>
      </c>
      <c r="E149">
        <v>0</v>
      </c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52</v>
      </c>
      <c r="C150" t="s">
        <v>18</v>
      </c>
      <c r="D150" t="s">
        <v>89</v>
      </c>
      <c r="E150">
        <v>0</v>
      </c>
      <c r="I150">
        <v>2</v>
      </c>
      <c r="J150">
        <v>0</v>
      </c>
      <c r="N150">
        <v>2</v>
      </c>
    </row>
    <row r="151" spans="1:14" x14ac:dyDescent="0.25">
      <c r="A151">
        <v>2012</v>
      </c>
      <c r="B151" t="s">
        <v>52</v>
      </c>
      <c r="C151" t="s">
        <v>18</v>
      </c>
      <c r="D151" t="s">
        <v>89</v>
      </c>
      <c r="E151">
        <v>0</v>
      </c>
      <c r="I151">
        <v>2</v>
      </c>
      <c r="J151">
        <v>0</v>
      </c>
      <c r="N151">
        <v>2</v>
      </c>
    </row>
    <row r="152" spans="1:14" x14ac:dyDescent="0.25">
      <c r="A152">
        <v>2011</v>
      </c>
      <c r="B152" t="s">
        <v>52</v>
      </c>
      <c r="C152" t="s">
        <v>18</v>
      </c>
      <c r="D152" t="s">
        <v>89</v>
      </c>
      <c r="E152" s="1">
        <v>2911</v>
      </c>
      <c r="F152">
        <v>0</v>
      </c>
      <c r="G152" s="1">
        <v>8706</v>
      </c>
      <c r="H152" s="1">
        <v>2957</v>
      </c>
      <c r="I152">
        <v>1</v>
      </c>
      <c r="J152">
        <v>1.2</v>
      </c>
      <c r="K152">
        <v>0.17</v>
      </c>
      <c r="L152">
        <v>8.0399999999999991</v>
      </c>
      <c r="M152">
        <v>1.19</v>
      </c>
      <c r="N152">
        <v>1</v>
      </c>
    </row>
    <row r="153" spans="1:14" x14ac:dyDescent="0.25">
      <c r="A153">
        <v>2010</v>
      </c>
      <c r="B153" t="s">
        <v>52</v>
      </c>
      <c r="C153" t="s">
        <v>18</v>
      </c>
      <c r="D153" t="s">
        <v>89</v>
      </c>
      <c r="E153">
        <v>0</v>
      </c>
      <c r="I153">
        <v>2</v>
      </c>
      <c r="J153">
        <v>0</v>
      </c>
      <c r="N153">
        <v>2</v>
      </c>
    </row>
    <row r="154" spans="1:14" x14ac:dyDescent="0.25">
      <c r="A154">
        <v>2009</v>
      </c>
      <c r="B154" t="s">
        <v>52</v>
      </c>
      <c r="C154" t="s">
        <v>18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52</v>
      </c>
      <c r="C155" t="s">
        <v>18</v>
      </c>
      <c r="D155" t="s">
        <v>89</v>
      </c>
      <c r="E155" s="1">
        <v>40105</v>
      </c>
      <c r="F155" s="1">
        <v>6411</v>
      </c>
      <c r="G155" s="1">
        <v>73798</v>
      </c>
      <c r="H155" s="1">
        <v>17191</v>
      </c>
      <c r="I155">
        <v>1</v>
      </c>
      <c r="J155">
        <v>11.5</v>
      </c>
      <c r="K155">
        <v>5.21</v>
      </c>
      <c r="L155">
        <v>23.4</v>
      </c>
      <c r="M155">
        <v>4.4400000000000004</v>
      </c>
      <c r="N155">
        <v>1</v>
      </c>
    </row>
    <row r="156" spans="1:14" x14ac:dyDescent="0.25">
      <c r="A156">
        <v>2007</v>
      </c>
      <c r="B156" t="s">
        <v>52</v>
      </c>
      <c r="C156" t="s">
        <v>18</v>
      </c>
      <c r="D156" t="s">
        <v>89</v>
      </c>
      <c r="E156" s="1">
        <v>5329</v>
      </c>
      <c r="F156">
        <v>0</v>
      </c>
      <c r="G156" s="1">
        <v>10723</v>
      </c>
      <c r="H156" s="1">
        <v>2752</v>
      </c>
      <c r="I156">
        <v>1</v>
      </c>
      <c r="J156">
        <v>2.1</v>
      </c>
      <c r="K156">
        <v>0.82</v>
      </c>
      <c r="L156">
        <v>5.47</v>
      </c>
      <c r="M156">
        <v>1.04</v>
      </c>
      <c r="N156">
        <v>1</v>
      </c>
    </row>
    <row r="157" spans="1:14" x14ac:dyDescent="0.25">
      <c r="A157">
        <v>2006</v>
      </c>
      <c r="B157" t="s">
        <v>52</v>
      </c>
      <c r="C157" t="s">
        <v>18</v>
      </c>
      <c r="D157" t="s">
        <v>89</v>
      </c>
      <c r="E157">
        <v>0</v>
      </c>
      <c r="I157">
        <v>2</v>
      </c>
      <c r="J157">
        <v>0</v>
      </c>
      <c r="N157">
        <v>2</v>
      </c>
    </row>
    <row r="158" spans="1:14" x14ac:dyDescent="0.25">
      <c r="A158">
        <v>2005</v>
      </c>
      <c r="B158" t="s">
        <v>52</v>
      </c>
      <c r="C158" t="s">
        <v>18</v>
      </c>
      <c r="D158" t="s">
        <v>89</v>
      </c>
      <c r="E158" s="1">
        <v>2987</v>
      </c>
      <c r="F158">
        <v>0</v>
      </c>
      <c r="G158" s="1">
        <v>9635</v>
      </c>
      <c r="H158" s="1">
        <v>3392</v>
      </c>
      <c r="I158">
        <v>1</v>
      </c>
      <c r="J158">
        <v>1.4</v>
      </c>
      <c r="K158">
        <v>0.16</v>
      </c>
      <c r="L158">
        <v>11.86</v>
      </c>
      <c r="M158">
        <v>1.61</v>
      </c>
      <c r="N158">
        <v>1</v>
      </c>
    </row>
    <row r="159" spans="1:14" x14ac:dyDescent="0.25">
      <c r="A159">
        <v>2004</v>
      </c>
      <c r="B159" t="s">
        <v>52</v>
      </c>
      <c r="C159" t="s">
        <v>18</v>
      </c>
      <c r="D159" t="s">
        <v>89</v>
      </c>
      <c r="E159">
        <v>0</v>
      </c>
      <c r="I159">
        <v>2</v>
      </c>
      <c r="J159">
        <v>0</v>
      </c>
      <c r="N159">
        <v>2</v>
      </c>
    </row>
    <row r="160" spans="1:14" x14ac:dyDescent="0.25">
      <c r="A160">
        <v>2003</v>
      </c>
      <c r="B160" t="s">
        <v>52</v>
      </c>
      <c r="C160" t="s">
        <v>18</v>
      </c>
      <c r="D160" t="s">
        <v>89</v>
      </c>
      <c r="E160">
        <v>0</v>
      </c>
      <c r="I160">
        <v>2</v>
      </c>
      <c r="J160">
        <v>0</v>
      </c>
      <c r="N160">
        <v>2</v>
      </c>
    </row>
    <row r="161" spans="1:14" x14ac:dyDescent="0.25">
      <c r="A161">
        <v>2002</v>
      </c>
      <c r="B161" t="s">
        <v>52</v>
      </c>
      <c r="C161" t="s">
        <v>18</v>
      </c>
      <c r="D161" t="s">
        <v>89</v>
      </c>
      <c r="E161" s="1">
        <v>5467</v>
      </c>
      <c r="F161">
        <v>0</v>
      </c>
      <c r="G161" s="1">
        <v>13337</v>
      </c>
      <c r="H161" s="1">
        <v>4016</v>
      </c>
      <c r="I161">
        <v>1</v>
      </c>
      <c r="J161">
        <v>1.6</v>
      </c>
      <c r="K161">
        <v>0.38</v>
      </c>
      <c r="L161">
        <v>6.17</v>
      </c>
      <c r="M161">
        <v>1.1200000000000001</v>
      </c>
      <c r="N161">
        <v>1</v>
      </c>
    </row>
    <row r="162" spans="1:14" x14ac:dyDescent="0.25">
      <c r="A162">
        <v>2001</v>
      </c>
      <c r="B162" t="s">
        <v>52</v>
      </c>
      <c r="C162" t="s">
        <v>18</v>
      </c>
      <c r="D162" t="s">
        <v>89</v>
      </c>
      <c r="E162" s="1">
        <v>2608</v>
      </c>
      <c r="F162">
        <v>0</v>
      </c>
      <c r="G162" s="1">
        <v>8326</v>
      </c>
      <c r="H162" s="1">
        <v>2917</v>
      </c>
      <c r="I162">
        <v>1</v>
      </c>
      <c r="J162">
        <v>0.5</v>
      </c>
      <c r="K162">
        <v>0.06</v>
      </c>
      <c r="L162">
        <v>4.68</v>
      </c>
      <c r="M162">
        <v>0.61</v>
      </c>
      <c r="N162">
        <v>1</v>
      </c>
    </row>
    <row r="163" spans="1:14" x14ac:dyDescent="0.25">
      <c r="A163">
        <v>2000</v>
      </c>
      <c r="B163" t="s">
        <v>52</v>
      </c>
      <c r="C163" t="s">
        <v>18</v>
      </c>
      <c r="D163" t="s">
        <v>89</v>
      </c>
      <c r="E163" s="1">
        <v>9605</v>
      </c>
      <c r="F163">
        <v>0</v>
      </c>
      <c r="G163" s="1">
        <v>20769</v>
      </c>
      <c r="H163" s="1">
        <v>5696</v>
      </c>
      <c r="I163">
        <v>1</v>
      </c>
      <c r="J163">
        <v>2.6</v>
      </c>
      <c r="K163">
        <v>0.85</v>
      </c>
      <c r="L163">
        <v>7.82</v>
      </c>
      <c r="M163">
        <v>1.49</v>
      </c>
      <c r="N163">
        <v>1</v>
      </c>
    </row>
    <row r="164" spans="1:14" x14ac:dyDescent="0.25">
      <c r="A164">
        <v>1999</v>
      </c>
      <c r="B164" t="s">
        <v>52</v>
      </c>
      <c r="C164" t="s">
        <v>18</v>
      </c>
      <c r="D164" t="s">
        <v>89</v>
      </c>
      <c r="E164" s="1">
        <v>2751</v>
      </c>
      <c r="F164">
        <v>0</v>
      </c>
      <c r="G164" s="1">
        <v>8833</v>
      </c>
      <c r="H164" s="1">
        <v>3103</v>
      </c>
      <c r="I164">
        <v>1</v>
      </c>
      <c r="J164">
        <v>0.5</v>
      </c>
      <c r="K164">
        <v>0.05</v>
      </c>
      <c r="L164">
        <v>4.0599999999999996</v>
      </c>
      <c r="M164">
        <v>0.52</v>
      </c>
      <c r="N164">
        <v>2</v>
      </c>
    </row>
    <row r="165" spans="1:14" x14ac:dyDescent="0.25">
      <c r="A165">
        <v>1998</v>
      </c>
      <c r="B165" t="s">
        <v>52</v>
      </c>
      <c r="C165" t="s">
        <v>18</v>
      </c>
      <c r="D165" t="s">
        <v>89</v>
      </c>
      <c r="E165" s="1">
        <v>2977</v>
      </c>
      <c r="F165">
        <v>0</v>
      </c>
      <c r="G165" s="1">
        <v>8024</v>
      </c>
      <c r="H165" s="1">
        <v>2575</v>
      </c>
      <c r="I165">
        <v>1</v>
      </c>
      <c r="J165">
        <v>0.8</v>
      </c>
      <c r="K165">
        <v>0.14000000000000001</v>
      </c>
      <c r="L165">
        <v>3.96</v>
      </c>
      <c r="M165">
        <v>0.65</v>
      </c>
      <c r="N165">
        <v>1</v>
      </c>
    </row>
    <row r="166" spans="1:14" x14ac:dyDescent="0.25">
      <c r="A166">
        <v>1997</v>
      </c>
      <c r="B166" t="s">
        <v>52</v>
      </c>
      <c r="C166" t="s">
        <v>18</v>
      </c>
      <c r="D166" t="s">
        <v>89</v>
      </c>
      <c r="E166">
        <v>0</v>
      </c>
      <c r="I166">
        <v>2</v>
      </c>
      <c r="J166">
        <v>0</v>
      </c>
      <c r="N166">
        <v>2</v>
      </c>
    </row>
    <row r="167" spans="1:14" x14ac:dyDescent="0.25">
      <c r="A167">
        <v>1996</v>
      </c>
      <c r="B167" t="s">
        <v>52</v>
      </c>
      <c r="C167" t="s">
        <v>18</v>
      </c>
      <c r="D167" t="s">
        <v>89</v>
      </c>
      <c r="E167">
        <v>0</v>
      </c>
      <c r="I167">
        <v>2</v>
      </c>
      <c r="J167">
        <v>0</v>
      </c>
      <c r="N167">
        <v>2</v>
      </c>
    </row>
    <row r="168" spans="1:14" x14ac:dyDescent="0.25">
      <c r="A168">
        <v>1995</v>
      </c>
      <c r="B168" t="s">
        <v>52</v>
      </c>
      <c r="C168" t="s">
        <v>18</v>
      </c>
      <c r="D168" t="s">
        <v>89</v>
      </c>
      <c r="E168">
        <v>0</v>
      </c>
      <c r="I168">
        <v>2</v>
      </c>
      <c r="J168">
        <v>0</v>
      </c>
      <c r="N168">
        <v>2</v>
      </c>
    </row>
    <row r="169" spans="1:14" x14ac:dyDescent="0.25">
      <c r="A169">
        <v>1994</v>
      </c>
      <c r="B169" t="s">
        <v>52</v>
      </c>
      <c r="C169" t="s">
        <v>18</v>
      </c>
      <c r="D169" t="s">
        <v>89</v>
      </c>
      <c r="E169" s="1">
        <v>5876</v>
      </c>
      <c r="F169">
        <v>0</v>
      </c>
      <c r="G169" s="1">
        <v>14603</v>
      </c>
      <c r="H169" s="1">
        <v>4452</v>
      </c>
      <c r="I169">
        <v>1</v>
      </c>
      <c r="J169">
        <v>0.9</v>
      </c>
      <c r="K169">
        <v>0.2</v>
      </c>
      <c r="L169">
        <v>3.73</v>
      </c>
      <c r="M169">
        <v>0.65</v>
      </c>
      <c r="N169">
        <v>1</v>
      </c>
    </row>
    <row r="170" spans="1:14" x14ac:dyDescent="0.25">
      <c r="A170">
        <v>1993</v>
      </c>
      <c r="B170" t="s">
        <v>52</v>
      </c>
      <c r="C170" t="s">
        <v>18</v>
      </c>
      <c r="D170" t="s">
        <v>89</v>
      </c>
      <c r="E170" s="1">
        <v>2567</v>
      </c>
      <c r="F170">
        <v>0</v>
      </c>
      <c r="G170" s="1">
        <v>9173</v>
      </c>
      <c r="H170" s="1">
        <v>3370</v>
      </c>
      <c r="I170">
        <v>1</v>
      </c>
      <c r="J170">
        <v>0.3</v>
      </c>
      <c r="K170">
        <v>0.02</v>
      </c>
      <c r="L170">
        <v>3.61</v>
      </c>
      <c r="M170">
        <v>0.37</v>
      </c>
      <c r="N170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6C1C-0F7D-459D-AB3A-BF7C82F25BEB}">
  <dimension ref="A1:AA170"/>
  <sheetViews>
    <sheetView topLeftCell="R20" workbookViewId="0">
      <selection activeCell="U29" sqref="U29"/>
    </sheetView>
  </sheetViews>
  <sheetFormatPr defaultRowHeight="15" x14ac:dyDescent="0.25"/>
  <cols>
    <col min="2" max="2" width="16.85546875" customWidth="1"/>
    <col min="3" max="3" width="17" customWidth="1"/>
    <col min="4" max="4" width="15" customWidth="1"/>
    <col min="5" max="5" width="16.28515625" customWidth="1"/>
    <col min="8" max="8" width="24.140625" customWidth="1"/>
    <col min="10" max="10" width="24.7109375" customWidth="1"/>
    <col min="16" max="16" width="18.85546875" customWidth="1"/>
    <col min="17" max="17" width="15" bestFit="1" customWidth="1"/>
    <col min="18" max="23" width="32" bestFit="1" customWidth="1"/>
    <col min="24" max="24" width="11.28515625" bestFit="1" customWidth="1"/>
    <col min="25" max="25" width="18" bestFit="1" customWidth="1"/>
    <col min="26" max="26" width="16.28515625" customWidth="1"/>
    <col min="27" max="27" width="18" bestFit="1" customWidth="1"/>
    <col min="28" max="28" width="32.42578125" bestFit="1" customWidth="1"/>
    <col min="29" max="29" width="18" bestFit="1" customWidth="1"/>
    <col min="30" max="30" width="20.42578125" bestFit="1" customWidth="1"/>
    <col min="31" max="31" width="23.140625" bestFit="1" customWidth="1"/>
  </cols>
  <sheetData>
    <row r="1" spans="1:27" ht="15.75" thickBot="1" x14ac:dyDescent="0.3">
      <c r="A1" t="s">
        <v>91</v>
      </c>
      <c r="P1" s="9"/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49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50</v>
      </c>
      <c r="C3" t="s">
        <v>18</v>
      </c>
      <c r="D3" t="s">
        <v>89</v>
      </c>
      <c r="E3" s="1">
        <v>69572</v>
      </c>
      <c r="F3" s="1">
        <v>32083</v>
      </c>
      <c r="G3" s="1">
        <v>107061</v>
      </c>
      <c r="H3" s="1">
        <v>19127</v>
      </c>
      <c r="I3">
        <v>0</v>
      </c>
      <c r="J3">
        <v>21.7</v>
      </c>
      <c r="K3">
        <v>13.76</v>
      </c>
      <c r="L3">
        <v>32.61</v>
      </c>
      <c r="M3">
        <v>4.82</v>
      </c>
      <c r="N3">
        <v>0</v>
      </c>
      <c r="Q3" s="14">
        <v>2015</v>
      </c>
      <c r="R3" s="3">
        <v>0.37795991579576738</v>
      </c>
      <c r="S3" s="3">
        <v>0.20297853739862959</v>
      </c>
    </row>
    <row r="4" spans="1:27" x14ac:dyDescent="0.25">
      <c r="A4">
        <v>2019</v>
      </c>
      <c r="B4" t="s">
        <v>50</v>
      </c>
      <c r="C4" t="s">
        <v>18</v>
      </c>
      <c r="D4" t="s">
        <v>89</v>
      </c>
      <c r="E4" s="1">
        <v>107980</v>
      </c>
      <c r="F4" s="1">
        <v>57699</v>
      </c>
      <c r="G4" s="1">
        <v>158262</v>
      </c>
      <c r="H4" s="1">
        <v>25654</v>
      </c>
      <c r="I4">
        <v>0</v>
      </c>
      <c r="J4">
        <v>23.5</v>
      </c>
      <c r="K4">
        <v>15.89</v>
      </c>
      <c r="L4">
        <v>33.340000000000003</v>
      </c>
      <c r="M4">
        <v>4.47</v>
      </c>
      <c r="N4">
        <v>0</v>
      </c>
      <c r="Q4" s="14">
        <v>2016</v>
      </c>
      <c r="R4" s="3">
        <v>0.49056038875422464</v>
      </c>
      <c r="S4" s="3">
        <v>0.15246839421466904</v>
      </c>
    </row>
    <row r="5" spans="1:27" x14ac:dyDescent="0.25">
      <c r="A5">
        <v>2018</v>
      </c>
      <c r="B5" t="s">
        <v>50</v>
      </c>
      <c r="C5" t="s">
        <v>18</v>
      </c>
      <c r="D5" t="s">
        <v>89</v>
      </c>
      <c r="E5" s="1">
        <v>123276</v>
      </c>
      <c r="F5" s="1">
        <v>69444</v>
      </c>
      <c r="G5" s="1">
        <v>177107</v>
      </c>
      <c r="H5" s="1">
        <v>27466</v>
      </c>
      <c r="I5">
        <v>0</v>
      </c>
      <c r="J5">
        <v>16.8</v>
      </c>
      <c r="K5">
        <v>11.53</v>
      </c>
      <c r="L5">
        <v>23.77</v>
      </c>
      <c r="M5">
        <v>3.11</v>
      </c>
      <c r="N5">
        <v>0</v>
      </c>
      <c r="Q5" s="14">
        <v>2017</v>
      </c>
      <c r="R5" s="3">
        <v>0.47997877648705706</v>
      </c>
      <c r="S5" s="3">
        <v>0.19748365989943564</v>
      </c>
    </row>
    <row r="6" spans="1:27" x14ac:dyDescent="0.25">
      <c r="A6">
        <v>2017</v>
      </c>
      <c r="B6" t="s">
        <v>50</v>
      </c>
      <c r="C6" t="s">
        <v>18</v>
      </c>
      <c r="D6" t="s">
        <v>89</v>
      </c>
      <c r="E6" s="1">
        <v>42517</v>
      </c>
      <c r="F6" s="1">
        <v>15029</v>
      </c>
      <c r="G6" s="1">
        <v>70005</v>
      </c>
      <c r="H6" s="1">
        <v>14025</v>
      </c>
      <c r="I6">
        <v>0</v>
      </c>
      <c r="J6">
        <v>10.8</v>
      </c>
      <c r="K6">
        <v>5.92</v>
      </c>
      <c r="L6">
        <v>18.88</v>
      </c>
      <c r="M6">
        <v>3.21</v>
      </c>
      <c r="N6">
        <v>0</v>
      </c>
      <c r="Q6" s="14">
        <v>2018</v>
      </c>
      <c r="R6" s="3">
        <v>0.5307009802444369</v>
      </c>
      <c r="S6" s="3">
        <v>0.15185480360945466</v>
      </c>
    </row>
    <row r="7" spans="1:27" ht="15.75" thickBot="1" x14ac:dyDescent="0.3">
      <c r="A7">
        <v>2016</v>
      </c>
      <c r="B7" t="s">
        <v>50</v>
      </c>
      <c r="C7" t="s">
        <v>18</v>
      </c>
      <c r="D7" t="s">
        <v>89</v>
      </c>
      <c r="E7" s="1">
        <v>85202</v>
      </c>
      <c r="F7" s="1">
        <v>44017</v>
      </c>
      <c r="G7" s="1">
        <v>126387</v>
      </c>
      <c r="H7" s="1">
        <v>21013</v>
      </c>
      <c r="I7">
        <v>0</v>
      </c>
      <c r="J7">
        <v>28.6</v>
      </c>
      <c r="K7">
        <v>19.14</v>
      </c>
      <c r="L7">
        <v>40.29</v>
      </c>
      <c r="M7">
        <v>5.45</v>
      </c>
      <c r="N7">
        <v>0</v>
      </c>
      <c r="Q7" s="16">
        <v>2019</v>
      </c>
      <c r="R7" s="28">
        <v>0.47185394289509791</v>
      </c>
      <c r="S7" s="3">
        <v>0.14097717416291042</v>
      </c>
    </row>
    <row r="8" spans="1:27" x14ac:dyDescent="0.25">
      <c r="A8">
        <v>2015</v>
      </c>
      <c r="B8" t="s">
        <v>50</v>
      </c>
      <c r="C8" t="s">
        <v>18</v>
      </c>
      <c r="D8" t="s">
        <v>89</v>
      </c>
      <c r="E8" s="1">
        <v>30343</v>
      </c>
      <c r="F8" s="1">
        <v>3974</v>
      </c>
      <c r="G8" s="1">
        <v>56713</v>
      </c>
      <c r="H8" s="1">
        <v>13454</v>
      </c>
      <c r="I8">
        <v>0</v>
      </c>
      <c r="J8">
        <v>7</v>
      </c>
      <c r="K8">
        <v>3.08</v>
      </c>
      <c r="L8">
        <v>15.23</v>
      </c>
      <c r="M8">
        <v>2.89</v>
      </c>
      <c r="N8">
        <v>0</v>
      </c>
    </row>
    <row r="9" spans="1:27" x14ac:dyDescent="0.25">
      <c r="A9">
        <v>2014</v>
      </c>
      <c r="B9" t="s">
        <v>50</v>
      </c>
      <c r="C9" t="s">
        <v>18</v>
      </c>
      <c r="D9" t="s">
        <v>89</v>
      </c>
      <c r="E9" s="1">
        <v>43034</v>
      </c>
      <c r="F9" s="1">
        <v>12147</v>
      </c>
      <c r="G9" s="1">
        <v>73920</v>
      </c>
      <c r="H9" s="1">
        <v>15759</v>
      </c>
      <c r="I9">
        <v>1</v>
      </c>
      <c r="J9">
        <v>15.1</v>
      </c>
      <c r="K9">
        <v>7.9</v>
      </c>
      <c r="L9">
        <v>27.04</v>
      </c>
      <c r="M9">
        <v>4.79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50</v>
      </c>
      <c r="C10" t="s">
        <v>18</v>
      </c>
      <c r="D10" t="s">
        <v>89</v>
      </c>
      <c r="E10" s="1">
        <v>73653</v>
      </c>
      <c r="F10" s="1">
        <v>29865</v>
      </c>
      <c r="G10" s="1">
        <v>117441</v>
      </c>
      <c r="H10" s="1">
        <v>22341</v>
      </c>
      <c r="I10">
        <v>0</v>
      </c>
      <c r="J10">
        <v>24.5</v>
      </c>
      <c r="K10">
        <v>15.12</v>
      </c>
      <c r="L10">
        <v>37.24</v>
      </c>
      <c r="M10">
        <v>5.68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50</v>
      </c>
      <c r="C11" t="s">
        <v>18</v>
      </c>
      <c r="D11" t="s">
        <v>89</v>
      </c>
      <c r="E11" s="1">
        <v>39417</v>
      </c>
      <c r="F11" s="1">
        <v>10388</v>
      </c>
      <c r="G11" s="1">
        <v>68446</v>
      </c>
      <c r="H11" s="1">
        <v>14811</v>
      </c>
      <c r="I11">
        <v>1</v>
      </c>
      <c r="J11">
        <v>11.4</v>
      </c>
      <c r="K11">
        <v>5.69</v>
      </c>
      <c r="L11">
        <v>21.4</v>
      </c>
      <c r="M11">
        <v>3.87</v>
      </c>
      <c r="N11">
        <v>1</v>
      </c>
      <c r="Q11">
        <v>2015</v>
      </c>
      <c r="R11">
        <f>R3</f>
        <v>0.37795991579576738</v>
      </c>
      <c r="S11">
        <f>1/(S3^2)</f>
        <v>24.271675792668617</v>
      </c>
      <c r="T11">
        <f>R11*S11</f>
        <v>9.1737205388191967</v>
      </c>
      <c r="U11">
        <f>S11*R11^2</f>
        <v>3.4672986423860053</v>
      </c>
      <c r="V11">
        <f>S11^2</f>
        <v>589.11424578441574</v>
      </c>
      <c r="X11">
        <f>1/(S3^2+$S$31)</f>
        <v>24.271675792668617</v>
      </c>
      <c r="Y11">
        <f>X11*R11</f>
        <v>9.1737205388191967</v>
      </c>
      <c r="Z11">
        <f>X11*R11^2</f>
        <v>3.4672986423860053</v>
      </c>
      <c r="AA11">
        <f>X11^2</f>
        <v>589.11424578441574</v>
      </c>
    </row>
    <row r="12" spans="1:27" x14ac:dyDescent="0.25">
      <c r="A12">
        <v>2011</v>
      </c>
      <c r="B12" t="s">
        <v>50</v>
      </c>
      <c r="C12" t="s">
        <v>18</v>
      </c>
      <c r="D12" t="s">
        <v>89</v>
      </c>
      <c r="E12" s="1">
        <v>27169</v>
      </c>
      <c r="F12" s="1">
        <v>5701</v>
      </c>
      <c r="G12" s="1">
        <v>48636</v>
      </c>
      <c r="H12" s="1">
        <v>10953</v>
      </c>
      <c r="I12">
        <v>1</v>
      </c>
      <c r="J12">
        <v>11.1</v>
      </c>
      <c r="K12">
        <v>5.39</v>
      </c>
      <c r="L12">
        <v>21.59</v>
      </c>
      <c r="M12">
        <v>3.98</v>
      </c>
      <c r="N12">
        <v>1</v>
      </c>
      <c r="Q12">
        <v>2016</v>
      </c>
      <c r="R12">
        <f>R4</f>
        <v>0.49056038875422464</v>
      </c>
      <c r="S12">
        <f t="shared" ref="S12:S15" si="0">1/(S4^2)</f>
        <v>43.017022563711407</v>
      </c>
      <c r="T12">
        <f t="shared" ref="T12:T15" si="1">R12*S12</f>
        <v>21.102447311903521</v>
      </c>
      <c r="U12">
        <f t="shared" ref="U12:U15" si="2">S12*R12^2</f>
        <v>10.352024756992934</v>
      </c>
      <c r="V12">
        <f t="shared" ref="V12:V15" si="3">S12^2</f>
        <v>1850.4642302468562</v>
      </c>
      <c r="X12">
        <f>1/(S4^2+$S$31)</f>
        <v>43.017022563711407</v>
      </c>
      <c r="Y12">
        <f t="shared" ref="Y12:Y15" si="4">X12*R12</f>
        <v>21.102447311903521</v>
      </c>
      <c r="Z12">
        <f t="shared" ref="Z12:Z15" si="5">X12*R12^2</f>
        <v>10.352024756992934</v>
      </c>
      <c r="AA12">
        <f>X12^2</f>
        <v>1850.4642302468562</v>
      </c>
    </row>
    <row r="13" spans="1:27" x14ac:dyDescent="0.25">
      <c r="A13">
        <v>2010</v>
      </c>
      <c r="B13" t="s">
        <v>50</v>
      </c>
      <c r="C13" t="s">
        <v>18</v>
      </c>
      <c r="D13" t="s">
        <v>89</v>
      </c>
      <c r="E13" s="1">
        <v>14190</v>
      </c>
      <c r="F13">
        <v>0</v>
      </c>
      <c r="G13" s="1">
        <v>28961</v>
      </c>
      <c r="H13" s="1">
        <v>7536</v>
      </c>
      <c r="I13">
        <v>1</v>
      </c>
      <c r="J13">
        <v>5.3</v>
      </c>
      <c r="K13">
        <v>1.97</v>
      </c>
      <c r="L13">
        <v>13.39</v>
      </c>
      <c r="M13">
        <v>2.6</v>
      </c>
      <c r="N13">
        <v>1</v>
      </c>
      <c r="Q13">
        <v>2017</v>
      </c>
      <c r="R13">
        <f>R5</f>
        <v>0.47997877648705706</v>
      </c>
      <c r="S13">
        <f t="shared" si="0"/>
        <v>25.641159811828977</v>
      </c>
      <c r="T13">
        <f t="shared" si="1"/>
        <v>12.307212514190772</v>
      </c>
      <c r="U13">
        <f t="shared" si="2"/>
        <v>5.9072008045274833</v>
      </c>
      <c r="V13">
        <f t="shared" si="3"/>
        <v>657.46907649575348</v>
      </c>
      <c r="X13">
        <f>1/(S5^2+$S$31)</f>
        <v>25.641159811828977</v>
      </c>
      <c r="Y13">
        <f t="shared" si="4"/>
        <v>12.307212514190772</v>
      </c>
      <c r="Z13">
        <f t="shared" si="5"/>
        <v>5.9072008045274833</v>
      </c>
      <c r="AA13">
        <f>X13^2</f>
        <v>657.46907649575348</v>
      </c>
    </row>
    <row r="14" spans="1:27" ht="15" customHeight="1" x14ac:dyDescent="0.25">
      <c r="A14">
        <v>2009</v>
      </c>
      <c r="B14" t="s">
        <v>50</v>
      </c>
      <c r="C14" t="s">
        <v>18</v>
      </c>
      <c r="D14" t="s">
        <v>89</v>
      </c>
      <c r="E14" s="1">
        <v>6427</v>
      </c>
      <c r="F14">
        <v>0</v>
      </c>
      <c r="G14" s="1">
        <v>17391</v>
      </c>
      <c r="H14" s="1">
        <v>5594</v>
      </c>
      <c r="I14">
        <v>1</v>
      </c>
      <c r="J14">
        <v>2.1</v>
      </c>
      <c r="K14">
        <v>0.39</v>
      </c>
      <c r="L14">
        <v>10.47</v>
      </c>
      <c r="M14">
        <v>1.78</v>
      </c>
      <c r="N14">
        <v>1</v>
      </c>
      <c r="Q14">
        <v>2018</v>
      </c>
      <c r="R14">
        <f>R6</f>
        <v>0.5307009802444369</v>
      </c>
      <c r="S14">
        <f t="shared" si="0"/>
        <v>43.365357503492419</v>
      </c>
      <c r="T14">
        <f t="shared" si="1"/>
        <v>23.014037735753874</v>
      </c>
      <c r="U14">
        <f t="shared" si="2"/>
        <v>12.213572385747041</v>
      </c>
      <c r="V14">
        <f t="shared" si="3"/>
        <v>1880.5542314057063</v>
      </c>
      <c r="X14">
        <f>1/(S6^2+$S$31)</f>
        <v>43.365357503492419</v>
      </c>
      <c r="Y14">
        <f t="shared" si="4"/>
        <v>23.014037735753874</v>
      </c>
      <c r="Z14">
        <f t="shared" si="5"/>
        <v>12.213572385747041</v>
      </c>
      <c r="AA14">
        <f>X14^2</f>
        <v>1880.5542314057063</v>
      </c>
    </row>
    <row r="15" spans="1:27" x14ac:dyDescent="0.25">
      <c r="A15">
        <v>2008</v>
      </c>
      <c r="B15" t="s">
        <v>50</v>
      </c>
      <c r="C15" t="s">
        <v>18</v>
      </c>
      <c r="D15" t="s">
        <v>89</v>
      </c>
      <c r="E15" s="1">
        <v>81291</v>
      </c>
      <c r="F15" s="1">
        <v>30248</v>
      </c>
      <c r="G15" s="1">
        <v>132334</v>
      </c>
      <c r="H15" s="1">
        <v>26043</v>
      </c>
      <c r="I15">
        <v>1</v>
      </c>
      <c r="J15">
        <v>23.2</v>
      </c>
      <c r="K15">
        <v>13.41</v>
      </c>
      <c r="L15">
        <v>37.200000000000003</v>
      </c>
      <c r="M15">
        <v>6.11</v>
      </c>
      <c r="N15">
        <v>1</v>
      </c>
      <c r="Q15">
        <v>2019</v>
      </c>
      <c r="R15">
        <f>R7</f>
        <v>0.47185394289509791</v>
      </c>
      <c r="S15">
        <f t="shared" si="0"/>
        <v>50.315570110982918</v>
      </c>
      <c r="T15">
        <f t="shared" si="1"/>
        <v>23.741600145882028</v>
      </c>
      <c r="U15">
        <f t="shared" si="2"/>
        <v>11.202567639473267</v>
      </c>
      <c r="V15">
        <f t="shared" si="3"/>
        <v>2531.6565955932374</v>
      </c>
      <c r="X15">
        <f>1/(S7^2+$S$31)</f>
        <v>50.315570110982918</v>
      </c>
      <c r="Y15">
        <f t="shared" si="4"/>
        <v>23.741600145882028</v>
      </c>
      <c r="Z15">
        <f t="shared" si="5"/>
        <v>11.202567639473267</v>
      </c>
      <c r="AA15">
        <f>X15^2</f>
        <v>2531.6565955932374</v>
      </c>
    </row>
    <row r="16" spans="1:27" x14ac:dyDescent="0.25">
      <c r="A16">
        <v>2007</v>
      </c>
      <c r="B16" t="s">
        <v>50</v>
      </c>
      <c r="C16" t="s">
        <v>18</v>
      </c>
      <c r="D16" t="s">
        <v>89</v>
      </c>
      <c r="E16" s="1">
        <v>28676</v>
      </c>
      <c r="F16" s="1">
        <v>10704</v>
      </c>
      <c r="G16" s="1">
        <v>46649</v>
      </c>
      <c r="H16" s="1">
        <v>9170</v>
      </c>
      <c r="I16">
        <v>1</v>
      </c>
      <c r="J16">
        <v>11.6</v>
      </c>
      <c r="K16">
        <v>6.77</v>
      </c>
      <c r="L16">
        <v>19.03</v>
      </c>
      <c r="M16">
        <v>3.06</v>
      </c>
      <c r="N16">
        <v>1</v>
      </c>
      <c r="Q16" s="23" t="s">
        <v>33</v>
      </c>
      <c r="R16" s="23"/>
      <c r="S16">
        <f>SUM(S11:S15)</f>
        <v>186.61078578268433</v>
      </c>
      <c r="T16">
        <f t="shared" ref="T16:V16" si="6">SUM(T11:T15)</f>
        <v>89.339018246549401</v>
      </c>
      <c r="U16">
        <f t="shared" si="6"/>
        <v>43.14266422912673</v>
      </c>
      <c r="V16">
        <f t="shared" si="6"/>
        <v>7509.2583795259688</v>
      </c>
      <c r="X16">
        <f>SUM(X11:X15)</f>
        <v>186.61078578268433</v>
      </c>
      <c r="Y16">
        <f>SUM(Y11:Y15)</f>
        <v>89.339018246549401</v>
      </c>
      <c r="Z16">
        <f>SUM(Z11:Z15)</f>
        <v>43.14266422912673</v>
      </c>
      <c r="AA16">
        <f t="shared" ref="AA16" si="7">SUM(AA11:AA15)</f>
        <v>7509.2583795259688</v>
      </c>
    </row>
    <row r="17" spans="1:27" x14ac:dyDescent="0.25">
      <c r="A17">
        <v>2006</v>
      </c>
      <c r="B17" t="s">
        <v>50</v>
      </c>
      <c r="C17" t="s">
        <v>18</v>
      </c>
      <c r="D17" t="s">
        <v>89</v>
      </c>
      <c r="E17" s="1">
        <v>123119</v>
      </c>
      <c r="F17" s="1">
        <v>66180</v>
      </c>
      <c r="G17" s="1">
        <v>180059</v>
      </c>
      <c r="H17" s="1">
        <v>29051</v>
      </c>
      <c r="I17">
        <v>0</v>
      </c>
      <c r="J17">
        <v>26.6</v>
      </c>
      <c r="K17">
        <v>18.12</v>
      </c>
      <c r="L17">
        <v>37.14</v>
      </c>
      <c r="M17">
        <v>4.8899999999999997</v>
      </c>
      <c r="N17">
        <v>0</v>
      </c>
    </row>
    <row r="18" spans="1:27" x14ac:dyDescent="0.25">
      <c r="A18">
        <v>2005</v>
      </c>
      <c r="B18" t="s">
        <v>50</v>
      </c>
      <c r="C18" t="s">
        <v>18</v>
      </c>
      <c r="D18" t="s">
        <v>89</v>
      </c>
      <c r="E18" s="1">
        <v>27882</v>
      </c>
      <c r="F18" s="1">
        <v>4404</v>
      </c>
      <c r="G18" s="1">
        <v>51359</v>
      </c>
      <c r="H18" s="1">
        <v>11978</v>
      </c>
      <c r="I18">
        <v>1</v>
      </c>
      <c r="J18">
        <v>13.4</v>
      </c>
      <c r="K18">
        <v>6.16</v>
      </c>
      <c r="L18">
        <v>26.8</v>
      </c>
      <c r="M18">
        <v>5.0999999999999996</v>
      </c>
      <c r="N18">
        <v>1</v>
      </c>
      <c r="Q18" s="44" t="s">
        <v>34</v>
      </c>
      <c r="R18" s="44"/>
      <c r="S18" s="8">
        <f>U16-((T16^2)/S16)</f>
        <v>0.37203793450293432</v>
      </c>
      <c r="Y18" s="24" t="s">
        <v>35</v>
      </c>
      <c r="Z18" s="8">
        <f>Z16-(Y16^2)/X16</f>
        <v>0.37203793450293432</v>
      </c>
    </row>
    <row r="19" spans="1:27" x14ac:dyDescent="0.25">
      <c r="A19">
        <v>2004</v>
      </c>
      <c r="B19" t="s">
        <v>50</v>
      </c>
      <c r="C19" t="s">
        <v>18</v>
      </c>
      <c r="D19" t="s">
        <v>89</v>
      </c>
      <c r="E19" s="1">
        <v>20946</v>
      </c>
      <c r="F19" s="1">
        <v>2249</v>
      </c>
      <c r="G19" s="1">
        <v>39643</v>
      </c>
      <c r="H19" s="1">
        <v>9539</v>
      </c>
      <c r="I19">
        <v>1</v>
      </c>
      <c r="J19">
        <v>8.1999999999999993</v>
      </c>
      <c r="K19">
        <v>3.49</v>
      </c>
      <c r="L19">
        <v>18.03</v>
      </c>
      <c r="M19">
        <v>3.46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50</v>
      </c>
      <c r="C20" t="s">
        <v>18</v>
      </c>
      <c r="D20" t="s">
        <v>89</v>
      </c>
      <c r="E20" s="1">
        <v>15281</v>
      </c>
      <c r="F20">
        <v>0</v>
      </c>
      <c r="G20" s="1">
        <v>30790</v>
      </c>
      <c r="H20" s="1">
        <v>7913</v>
      </c>
      <c r="I20">
        <v>1</v>
      </c>
      <c r="J20">
        <v>4.7</v>
      </c>
      <c r="K20">
        <v>1.77</v>
      </c>
      <c r="L20">
        <v>11.88</v>
      </c>
      <c r="M20">
        <v>2.2999999999999998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50</v>
      </c>
      <c r="C21" t="s">
        <v>18</v>
      </c>
      <c r="D21" t="s">
        <v>89</v>
      </c>
      <c r="E21" s="1">
        <v>14119</v>
      </c>
      <c r="F21">
        <v>91</v>
      </c>
      <c r="G21" s="1">
        <v>28148</v>
      </c>
      <c r="H21" s="1">
        <v>7158</v>
      </c>
      <c r="I21">
        <v>1</v>
      </c>
      <c r="J21">
        <v>4</v>
      </c>
      <c r="K21">
        <v>1.56</v>
      </c>
      <c r="L21">
        <v>10.01</v>
      </c>
      <c r="M21">
        <v>1.92</v>
      </c>
      <c r="N21">
        <v>1</v>
      </c>
    </row>
    <row r="22" spans="1:27" ht="15" customHeight="1" x14ac:dyDescent="0.25">
      <c r="A22">
        <v>2001</v>
      </c>
      <c r="B22" t="s">
        <v>50</v>
      </c>
      <c r="C22" t="s">
        <v>18</v>
      </c>
      <c r="D22" t="s">
        <v>89</v>
      </c>
      <c r="E22" s="1">
        <v>91102</v>
      </c>
      <c r="F22" s="1">
        <v>46759</v>
      </c>
      <c r="G22" s="1">
        <v>135445</v>
      </c>
      <c r="H22" s="1">
        <v>22624</v>
      </c>
      <c r="I22">
        <v>0</v>
      </c>
      <c r="J22">
        <v>19.100000000000001</v>
      </c>
      <c r="K22">
        <v>12.54</v>
      </c>
      <c r="L22">
        <v>28.04</v>
      </c>
      <c r="M22">
        <v>3.95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50</v>
      </c>
      <c r="C23" t="s">
        <v>18</v>
      </c>
      <c r="D23" t="s">
        <v>89</v>
      </c>
      <c r="E23" s="1">
        <v>77038</v>
      </c>
      <c r="F23" s="1">
        <v>36309</v>
      </c>
      <c r="G23" s="1">
        <v>117766</v>
      </c>
      <c r="H23" s="1">
        <v>20780</v>
      </c>
      <c r="I23">
        <v>1</v>
      </c>
      <c r="J23">
        <v>21</v>
      </c>
      <c r="K23">
        <v>13.45</v>
      </c>
      <c r="L23">
        <v>31.26</v>
      </c>
      <c r="M23">
        <v>4.54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50</v>
      </c>
      <c r="C24" t="s">
        <v>18</v>
      </c>
      <c r="D24" t="s">
        <v>89</v>
      </c>
      <c r="E24" s="1">
        <v>117609</v>
      </c>
      <c r="F24" s="1">
        <v>62019</v>
      </c>
      <c r="G24" s="1">
        <v>173200</v>
      </c>
      <c r="H24" s="1">
        <v>28363</v>
      </c>
      <c r="I24">
        <v>0</v>
      </c>
      <c r="J24">
        <v>19.899999999999999</v>
      </c>
      <c r="K24">
        <v>13.3</v>
      </c>
      <c r="L24">
        <v>28.66</v>
      </c>
      <c r="M24">
        <v>3.91</v>
      </c>
      <c r="N24">
        <v>0</v>
      </c>
    </row>
    <row r="25" spans="1:27" x14ac:dyDescent="0.25">
      <c r="A25">
        <v>1998</v>
      </c>
      <c r="B25" t="s">
        <v>50</v>
      </c>
      <c r="C25" t="s">
        <v>18</v>
      </c>
      <c r="D25" t="s">
        <v>89</v>
      </c>
      <c r="E25" s="1">
        <v>43943</v>
      </c>
      <c r="F25" s="1">
        <v>17947</v>
      </c>
      <c r="G25" s="1">
        <v>69939</v>
      </c>
      <c r="H25" s="1">
        <v>13263</v>
      </c>
      <c r="I25">
        <v>0</v>
      </c>
      <c r="J25">
        <v>11.2</v>
      </c>
      <c r="K25">
        <v>6.61</v>
      </c>
      <c r="L25">
        <v>18.45</v>
      </c>
      <c r="M25">
        <v>2.96</v>
      </c>
      <c r="N25">
        <v>0</v>
      </c>
      <c r="Q25" s="46" t="s">
        <v>43</v>
      </c>
      <c r="R25" s="46"/>
      <c r="S25" s="5"/>
      <c r="T25" s="5"/>
    </row>
    <row r="26" spans="1:27" ht="15" customHeight="1" x14ac:dyDescent="0.25">
      <c r="A26">
        <v>1997</v>
      </c>
      <c r="B26" t="s">
        <v>50</v>
      </c>
      <c r="C26" t="s">
        <v>18</v>
      </c>
      <c r="D26" t="s">
        <v>89</v>
      </c>
      <c r="E26" s="1">
        <v>159437</v>
      </c>
      <c r="F26" s="1">
        <v>91284</v>
      </c>
      <c r="G26" s="1">
        <v>227589</v>
      </c>
      <c r="H26" s="1">
        <v>34772</v>
      </c>
      <c r="I26">
        <v>0</v>
      </c>
      <c r="J26">
        <v>28.8</v>
      </c>
      <c r="K26">
        <v>20.440000000000001</v>
      </c>
      <c r="L26">
        <v>38.92</v>
      </c>
      <c r="M26">
        <v>4.75</v>
      </c>
      <c r="N26">
        <v>0</v>
      </c>
      <c r="Q26" s="40" t="s">
        <v>44</v>
      </c>
      <c r="R26" s="40"/>
      <c r="S26" s="29">
        <f>T16/S16</f>
        <v>0.47874520152649824</v>
      </c>
      <c r="T26" s="7"/>
      <c r="AA26" s="10"/>
    </row>
    <row r="27" spans="1:27" x14ac:dyDescent="0.25">
      <c r="A27">
        <v>1996</v>
      </c>
      <c r="B27" t="s">
        <v>50</v>
      </c>
      <c r="C27" t="s">
        <v>18</v>
      </c>
      <c r="D27" t="s">
        <v>89</v>
      </c>
      <c r="E27" s="1">
        <v>29527</v>
      </c>
      <c r="F27" s="1">
        <v>8730</v>
      </c>
      <c r="G27" s="1">
        <v>50323</v>
      </c>
      <c r="H27" s="1">
        <v>10610</v>
      </c>
      <c r="I27">
        <v>0</v>
      </c>
      <c r="J27">
        <v>6.8</v>
      </c>
      <c r="K27">
        <v>3.48</v>
      </c>
      <c r="L27">
        <v>12.7</v>
      </c>
      <c r="M27">
        <v>2.2400000000000002</v>
      </c>
      <c r="N27">
        <v>0</v>
      </c>
      <c r="Q27" s="44" t="s">
        <v>16</v>
      </c>
      <c r="R27" s="44"/>
      <c r="S27" s="7">
        <f>SQRT(1/S16)</f>
        <v>7.3203463454467363E-2</v>
      </c>
      <c r="T27" s="7"/>
      <c r="AA27" s="10"/>
    </row>
    <row r="28" spans="1:27" x14ac:dyDescent="0.25">
      <c r="A28">
        <v>1995</v>
      </c>
      <c r="B28" t="s">
        <v>50</v>
      </c>
      <c r="C28" t="s">
        <v>18</v>
      </c>
      <c r="D28" t="s">
        <v>89</v>
      </c>
      <c r="E28" s="1">
        <v>72888</v>
      </c>
      <c r="F28" s="1">
        <v>38599</v>
      </c>
      <c r="G28" s="1">
        <v>107176</v>
      </c>
      <c r="H28" s="1">
        <v>17494</v>
      </c>
      <c r="I28">
        <v>0</v>
      </c>
      <c r="J28">
        <v>12.9</v>
      </c>
      <c r="K28">
        <v>8.49</v>
      </c>
      <c r="L28">
        <v>19.23</v>
      </c>
      <c r="M28">
        <v>2.71</v>
      </c>
      <c r="N28">
        <v>0</v>
      </c>
      <c r="Q28" s="40" t="s">
        <v>45</v>
      </c>
      <c r="R28" s="40"/>
      <c r="S28" s="35">
        <f>S26-1.96*S27</f>
        <v>0.33526641315574224</v>
      </c>
      <c r="T28" s="36">
        <f>S26+1.96*S27</f>
        <v>0.62222398989725425</v>
      </c>
    </row>
    <row r="29" spans="1:27" x14ac:dyDescent="0.25">
      <c r="A29">
        <v>1994</v>
      </c>
      <c r="B29" t="s">
        <v>50</v>
      </c>
      <c r="C29" t="s">
        <v>18</v>
      </c>
      <c r="D29" t="s">
        <v>89</v>
      </c>
      <c r="E29" s="1">
        <v>123562</v>
      </c>
      <c r="F29" s="1">
        <v>73682</v>
      </c>
      <c r="G29" s="1">
        <v>173443</v>
      </c>
      <c r="H29" s="1">
        <v>25450</v>
      </c>
      <c r="I29">
        <v>0</v>
      </c>
      <c r="J29">
        <v>18.3</v>
      </c>
      <c r="K29">
        <v>12.88</v>
      </c>
      <c r="L29">
        <v>25.4</v>
      </c>
      <c r="M29">
        <v>3.18</v>
      </c>
      <c r="N29">
        <v>0</v>
      </c>
      <c r="S29" s="7"/>
      <c r="T29" s="7"/>
    </row>
    <row r="30" spans="1:27" x14ac:dyDescent="0.25">
      <c r="A30">
        <v>1993</v>
      </c>
      <c r="B30" t="s">
        <v>50</v>
      </c>
      <c r="C30" t="s">
        <v>18</v>
      </c>
      <c r="D30" t="s">
        <v>89</v>
      </c>
      <c r="E30" s="1">
        <v>148116</v>
      </c>
      <c r="F30" s="1">
        <v>82197</v>
      </c>
      <c r="G30" s="1">
        <v>214036</v>
      </c>
      <c r="H30" s="1">
        <v>33633</v>
      </c>
      <c r="I30">
        <v>0</v>
      </c>
      <c r="J30">
        <v>16.5</v>
      </c>
      <c r="K30">
        <v>11.14</v>
      </c>
      <c r="L30">
        <v>23.72</v>
      </c>
      <c r="M30">
        <v>3.19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51</v>
      </c>
      <c r="C31" t="s">
        <v>18</v>
      </c>
      <c r="D31" t="s">
        <v>89</v>
      </c>
      <c r="E31">
        <v>0</v>
      </c>
      <c r="I31">
        <v>2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51</v>
      </c>
      <c r="C32" t="s">
        <v>18</v>
      </c>
      <c r="D32" t="s">
        <v>89</v>
      </c>
      <c r="E32" s="1">
        <v>1078</v>
      </c>
      <c r="F32">
        <v>0</v>
      </c>
      <c r="G32" s="1">
        <v>4728</v>
      </c>
      <c r="H32" s="1">
        <v>1862</v>
      </c>
      <c r="I32">
        <v>1</v>
      </c>
      <c r="J32">
        <v>0.2</v>
      </c>
      <c r="K32">
        <v>0.01</v>
      </c>
      <c r="L32">
        <v>6.48</v>
      </c>
      <c r="M32">
        <v>0.4</v>
      </c>
      <c r="N32">
        <v>2</v>
      </c>
      <c r="Q32" s="40" t="s">
        <v>44</v>
      </c>
      <c r="R32" s="40"/>
      <c r="S32" s="35">
        <f>Y16/X16</f>
        <v>0.47874520152649824</v>
      </c>
      <c r="T32" s="7"/>
    </row>
    <row r="33" spans="1:26" x14ac:dyDescent="0.25">
      <c r="A33">
        <v>2018</v>
      </c>
      <c r="B33" t="s">
        <v>51</v>
      </c>
      <c r="C33" t="s">
        <v>18</v>
      </c>
      <c r="D33" t="s">
        <v>89</v>
      </c>
      <c r="E33" s="1">
        <v>6371</v>
      </c>
      <c r="F33">
        <v>0</v>
      </c>
      <c r="G33" s="1">
        <v>15232</v>
      </c>
      <c r="H33" s="1">
        <v>4521</v>
      </c>
      <c r="I33">
        <v>1</v>
      </c>
      <c r="J33">
        <v>0.9</v>
      </c>
      <c r="K33">
        <v>0.22</v>
      </c>
      <c r="L33">
        <v>3.37</v>
      </c>
      <c r="M33">
        <v>0.61</v>
      </c>
      <c r="N33">
        <v>1</v>
      </c>
      <c r="Q33" s="44" t="s">
        <v>16</v>
      </c>
      <c r="R33" s="44"/>
      <c r="S33" s="7">
        <f>SQRT(1/X16)</f>
        <v>7.3203463454467363E-2</v>
      </c>
      <c r="T33" s="7"/>
    </row>
    <row r="34" spans="1:26" x14ac:dyDescent="0.25">
      <c r="A34">
        <v>2017</v>
      </c>
      <c r="B34" t="s">
        <v>51</v>
      </c>
      <c r="C34" t="s">
        <v>18</v>
      </c>
      <c r="D34" t="s">
        <v>89</v>
      </c>
      <c r="E34" s="1">
        <v>6024</v>
      </c>
      <c r="F34">
        <v>0</v>
      </c>
      <c r="G34" s="1">
        <v>15132</v>
      </c>
      <c r="H34" s="1">
        <v>4647</v>
      </c>
      <c r="I34">
        <v>1</v>
      </c>
      <c r="J34">
        <v>1.5</v>
      </c>
      <c r="K34">
        <v>0.34</v>
      </c>
      <c r="L34">
        <v>6.56</v>
      </c>
      <c r="M34">
        <v>1.1599999999999999</v>
      </c>
      <c r="N34">
        <v>1</v>
      </c>
      <c r="Q34" s="40" t="s">
        <v>45</v>
      </c>
      <c r="R34" s="40"/>
      <c r="S34" s="35">
        <f>S32-1.96*S33</f>
        <v>0.33526641315574224</v>
      </c>
      <c r="T34" s="35">
        <f>S32+1.96*S33</f>
        <v>0.62222398989725425</v>
      </c>
    </row>
    <row r="35" spans="1:26" x14ac:dyDescent="0.25">
      <c r="A35">
        <v>2016</v>
      </c>
      <c r="B35" t="s">
        <v>51</v>
      </c>
      <c r="C35" t="s">
        <v>18</v>
      </c>
      <c r="D35" t="s">
        <v>89</v>
      </c>
      <c r="E35" s="1">
        <v>8255</v>
      </c>
      <c r="F35">
        <v>0</v>
      </c>
      <c r="G35" s="1">
        <v>18771</v>
      </c>
      <c r="H35" s="1">
        <v>5365</v>
      </c>
      <c r="I35">
        <v>1</v>
      </c>
      <c r="J35">
        <v>2.8</v>
      </c>
      <c r="K35">
        <v>0.79</v>
      </c>
      <c r="L35">
        <v>9.2100000000000009</v>
      </c>
      <c r="M35">
        <v>1.75</v>
      </c>
      <c r="N35">
        <v>1</v>
      </c>
    </row>
    <row r="36" spans="1:26" x14ac:dyDescent="0.25">
      <c r="A36">
        <v>2015</v>
      </c>
      <c r="B36" t="s">
        <v>51</v>
      </c>
      <c r="C36" t="s">
        <v>18</v>
      </c>
      <c r="D36" t="s">
        <v>89</v>
      </c>
      <c r="E36" s="1">
        <v>2327</v>
      </c>
      <c r="F36">
        <v>0</v>
      </c>
      <c r="G36" s="1">
        <v>8541</v>
      </c>
      <c r="H36" s="1">
        <v>3171</v>
      </c>
      <c r="I36">
        <v>1</v>
      </c>
      <c r="J36">
        <v>0.5</v>
      </c>
      <c r="K36">
        <v>0.04</v>
      </c>
      <c r="L36">
        <v>7.22</v>
      </c>
      <c r="M36">
        <v>0.73</v>
      </c>
      <c r="N36">
        <v>1</v>
      </c>
    </row>
    <row r="37" spans="1:26" x14ac:dyDescent="0.25">
      <c r="A37">
        <v>2014</v>
      </c>
      <c r="B37" t="s">
        <v>51</v>
      </c>
      <c r="C37" t="s">
        <v>18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49</v>
      </c>
    </row>
    <row r="38" spans="1:26" x14ac:dyDescent="0.25">
      <c r="A38">
        <v>2013</v>
      </c>
      <c r="B38" t="s">
        <v>51</v>
      </c>
      <c r="C38" t="s">
        <v>18</v>
      </c>
      <c r="D38" t="s">
        <v>89</v>
      </c>
      <c r="E38" s="1">
        <v>1936</v>
      </c>
      <c r="F38">
        <v>0</v>
      </c>
      <c r="G38" s="1">
        <v>6459</v>
      </c>
      <c r="H38" s="1">
        <v>2308</v>
      </c>
      <c r="I38">
        <v>1</v>
      </c>
      <c r="J38">
        <v>0.6</v>
      </c>
      <c r="K38">
        <v>0.06</v>
      </c>
      <c r="L38">
        <v>6.19</v>
      </c>
      <c r="M38">
        <v>0.76</v>
      </c>
      <c r="N38">
        <v>1</v>
      </c>
      <c r="Q38" s="2" t="s">
        <v>2</v>
      </c>
      <c r="R38" t="s">
        <v>52</v>
      </c>
      <c r="S38" t="s">
        <v>53</v>
      </c>
      <c r="T38" t="s">
        <v>50</v>
      </c>
      <c r="U38" t="s">
        <v>51</v>
      </c>
      <c r="V38" t="s">
        <v>54</v>
      </c>
      <c r="W38" t="s">
        <v>55</v>
      </c>
      <c r="X38" t="s">
        <v>20</v>
      </c>
    </row>
    <row r="39" spans="1:26" x14ac:dyDescent="0.25">
      <c r="A39">
        <v>2012</v>
      </c>
      <c r="B39" t="s">
        <v>51</v>
      </c>
      <c r="C39" t="s">
        <v>18</v>
      </c>
      <c r="D39" t="s">
        <v>89</v>
      </c>
      <c r="E39">
        <v>0</v>
      </c>
      <c r="I39">
        <v>2</v>
      </c>
      <c r="J39">
        <v>0</v>
      </c>
      <c r="N39">
        <v>2</v>
      </c>
      <c r="Q39">
        <v>2015</v>
      </c>
      <c r="R39">
        <v>0</v>
      </c>
      <c r="S39">
        <v>3990</v>
      </c>
      <c r="T39">
        <v>30343</v>
      </c>
      <c r="U39">
        <v>2327</v>
      </c>
      <c r="V39">
        <v>16773</v>
      </c>
      <c r="W39">
        <v>26848</v>
      </c>
      <c r="X39">
        <v>80281</v>
      </c>
      <c r="Z39" s="33"/>
    </row>
    <row r="40" spans="1:26" x14ac:dyDescent="0.25">
      <c r="A40">
        <v>2011</v>
      </c>
      <c r="B40" t="s">
        <v>51</v>
      </c>
      <c r="C40" t="s">
        <v>18</v>
      </c>
      <c r="D40" t="s">
        <v>89</v>
      </c>
      <c r="E40">
        <v>0</v>
      </c>
      <c r="I40">
        <v>2</v>
      </c>
      <c r="J40">
        <v>0</v>
      </c>
      <c r="N40">
        <v>2</v>
      </c>
      <c r="Q40">
        <v>2016</v>
      </c>
      <c r="R40">
        <v>5349</v>
      </c>
      <c r="S40">
        <v>4676</v>
      </c>
      <c r="T40">
        <v>85202</v>
      </c>
      <c r="U40">
        <v>8255</v>
      </c>
      <c r="V40">
        <v>10838</v>
      </c>
      <c r="W40">
        <v>59363</v>
      </c>
      <c r="X40">
        <v>173683</v>
      </c>
      <c r="Z40" s="33"/>
    </row>
    <row r="41" spans="1:26" x14ac:dyDescent="0.25">
      <c r="A41">
        <v>2010</v>
      </c>
      <c r="B41" t="s">
        <v>51</v>
      </c>
      <c r="C41" t="s">
        <v>18</v>
      </c>
      <c r="D41" t="s">
        <v>89</v>
      </c>
      <c r="E41" s="1">
        <v>2055</v>
      </c>
      <c r="F41">
        <v>0</v>
      </c>
      <c r="G41" s="1">
        <v>6707</v>
      </c>
      <c r="H41" s="1">
        <v>2374</v>
      </c>
      <c r="I41">
        <v>1</v>
      </c>
      <c r="J41">
        <v>0.8</v>
      </c>
      <c r="K41">
        <v>0.08</v>
      </c>
      <c r="L41">
        <v>6.8</v>
      </c>
      <c r="M41">
        <v>0.87</v>
      </c>
      <c r="N41">
        <v>1</v>
      </c>
      <c r="Q41">
        <v>2017</v>
      </c>
      <c r="R41">
        <v>9242</v>
      </c>
      <c r="S41">
        <v>3105</v>
      </c>
      <c r="T41">
        <v>42517</v>
      </c>
      <c r="U41">
        <v>6024</v>
      </c>
      <c r="V41">
        <v>2582</v>
      </c>
      <c r="W41">
        <v>25111</v>
      </c>
      <c r="X41">
        <v>88581</v>
      </c>
      <c r="Z41" s="33"/>
    </row>
    <row r="42" spans="1:26" x14ac:dyDescent="0.25">
      <c r="A42">
        <v>2009</v>
      </c>
      <c r="B42" t="s">
        <v>51</v>
      </c>
      <c r="C42" t="s">
        <v>18</v>
      </c>
      <c r="D42" t="s">
        <v>89</v>
      </c>
      <c r="E42">
        <v>0</v>
      </c>
      <c r="I42">
        <v>2</v>
      </c>
      <c r="J42">
        <v>0</v>
      </c>
      <c r="N42">
        <v>2</v>
      </c>
      <c r="Q42">
        <v>2018</v>
      </c>
      <c r="R42">
        <v>504</v>
      </c>
      <c r="S42">
        <v>0</v>
      </c>
      <c r="T42">
        <v>123276</v>
      </c>
      <c r="U42">
        <v>6371</v>
      </c>
      <c r="V42">
        <v>25973</v>
      </c>
      <c r="W42">
        <v>76165</v>
      </c>
      <c r="X42">
        <v>232289</v>
      </c>
      <c r="Z42" s="33"/>
    </row>
    <row r="43" spans="1:26" x14ac:dyDescent="0.25">
      <c r="A43">
        <v>2008</v>
      </c>
      <c r="B43" t="s">
        <v>51</v>
      </c>
      <c r="C43" t="s">
        <v>18</v>
      </c>
      <c r="D43" t="s">
        <v>89</v>
      </c>
      <c r="E43">
        <v>0</v>
      </c>
      <c r="I43">
        <v>2</v>
      </c>
      <c r="J43">
        <v>0</v>
      </c>
      <c r="N43">
        <v>2</v>
      </c>
      <c r="Q43">
        <v>2019</v>
      </c>
      <c r="R43">
        <v>836</v>
      </c>
      <c r="S43">
        <v>1836</v>
      </c>
      <c r="T43">
        <v>107980</v>
      </c>
      <c r="U43">
        <v>1078</v>
      </c>
      <c r="V43">
        <v>27376</v>
      </c>
      <c r="W43">
        <v>89736</v>
      </c>
      <c r="X43">
        <v>228842</v>
      </c>
      <c r="Z43" s="33"/>
    </row>
    <row r="44" spans="1:26" x14ac:dyDescent="0.25">
      <c r="A44">
        <v>2007</v>
      </c>
      <c r="B44" t="s">
        <v>51</v>
      </c>
      <c r="C44" t="s">
        <v>18</v>
      </c>
      <c r="D44" t="s">
        <v>89</v>
      </c>
      <c r="E44">
        <v>0</v>
      </c>
      <c r="I44">
        <v>2</v>
      </c>
      <c r="J44">
        <v>0</v>
      </c>
      <c r="N44">
        <v>2</v>
      </c>
      <c r="Q44" t="s">
        <v>20</v>
      </c>
      <c r="R44">
        <v>15931</v>
      </c>
      <c r="S44">
        <v>13607</v>
      </c>
      <c r="T44">
        <v>389318</v>
      </c>
      <c r="U44">
        <v>24055</v>
      </c>
      <c r="V44">
        <v>83542</v>
      </c>
      <c r="W44">
        <v>277223</v>
      </c>
      <c r="X44">
        <v>803676</v>
      </c>
    </row>
    <row r="45" spans="1:26" x14ac:dyDescent="0.25">
      <c r="A45">
        <v>2006</v>
      </c>
      <c r="B45" t="s">
        <v>51</v>
      </c>
      <c r="C45" t="s">
        <v>18</v>
      </c>
      <c r="D45" t="s">
        <v>89</v>
      </c>
      <c r="E45" s="1">
        <v>7397</v>
      </c>
      <c r="F45">
        <v>0</v>
      </c>
      <c r="G45" s="1">
        <v>18223</v>
      </c>
      <c r="H45" s="1">
        <v>5524</v>
      </c>
      <c r="I45">
        <v>1</v>
      </c>
      <c r="J45">
        <v>1.6</v>
      </c>
      <c r="K45">
        <v>0.38</v>
      </c>
      <c r="L45">
        <v>6.51</v>
      </c>
      <c r="M45">
        <v>1.17</v>
      </c>
      <c r="N45">
        <v>1</v>
      </c>
    </row>
    <row r="46" spans="1:26" x14ac:dyDescent="0.25">
      <c r="A46">
        <v>2005</v>
      </c>
      <c r="B46" t="s">
        <v>51</v>
      </c>
      <c r="C46" t="s">
        <v>18</v>
      </c>
      <c r="D46" t="s">
        <v>89</v>
      </c>
      <c r="E46" s="1">
        <v>7249</v>
      </c>
      <c r="F46">
        <v>0</v>
      </c>
      <c r="G46" s="1">
        <v>18069</v>
      </c>
      <c r="H46" s="1">
        <v>5521</v>
      </c>
      <c r="I46">
        <v>1</v>
      </c>
      <c r="J46">
        <v>3.5</v>
      </c>
      <c r="K46">
        <v>0.81</v>
      </c>
      <c r="L46">
        <v>13.85</v>
      </c>
      <c r="M46">
        <v>2.56</v>
      </c>
      <c r="N46">
        <v>1</v>
      </c>
      <c r="Q46" s="2" t="s">
        <v>48</v>
      </c>
      <c r="R46" s="2" t="s">
        <v>49</v>
      </c>
    </row>
    <row r="47" spans="1:26" x14ac:dyDescent="0.25">
      <c r="A47">
        <v>2004</v>
      </c>
      <c r="B47" t="s">
        <v>51</v>
      </c>
      <c r="C47" t="s">
        <v>18</v>
      </c>
      <c r="D47" t="s">
        <v>89</v>
      </c>
      <c r="E47">
        <v>0</v>
      </c>
      <c r="I47">
        <v>2</v>
      </c>
      <c r="J47">
        <v>0</v>
      </c>
      <c r="N47">
        <v>2</v>
      </c>
      <c r="Q47" s="2" t="s">
        <v>2</v>
      </c>
      <c r="R47" t="s">
        <v>52</v>
      </c>
      <c r="S47" t="s">
        <v>53</v>
      </c>
      <c r="T47" t="s">
        <v>50</v>
      </c>
      <c r="U47" t="s">
        <v>51</v>
      </c>
      <c r="V47" t="s">
        <v>54</v>
      </c>
      <c r="W47" t="s">
        <v>55</v>
      </c>
      <c r="X47" t="s">
        <v>20</v>
      </c>
    </row>
    <row r="48" spans="1:26" x14ac:dyDescent="0.25">
      <c r="A48">
        <v>2003</v>
      </c>
      <c r="B48" t="s">
        <v>51</v>
      </c>
      <c r="C48" t="s">
        <v>18</v>
      </c>
      <c r="D48" t="s">
        <v>89</v>
      </c>
      <c r="E48" s="1">
        <v>30954</v>
      </c>
      <c r="F48" s="1">
        <v>7246</v>
      </c>
      <c r="G48" s="1">
        <v>54663</v>
      </c>
      <c r="H48" s="1">
        <v>12096</v>
      </c>
      <c r="I48">
        <v>1</v>
      </c>
      <c r="J48">
        <v>9.5</v>
      </c>
      <c r="K48">
        <v>4.67</v>
      </c>
      <c r="L48">
        <v>18.399999999999999</v>
      </c>
      <c r="M48">
        <v>3.35</v>
      </c>
      <c r="N48">
        <v>1</v>
      </c>
      <c r="Q48">
        <v>2015</v>
      </c>
      <c r="S48">
        <v>4245</v>
      </c>
      <c r="T48">
        <v>13454</v>
      </c>
      <c r="U48">
        <v>3171</v>
      </c>
      <c r="V48">
        <v>9503</v>
      </c>
      <c r="W48">
        <v>12512</v>
      </c>
      <c r="X48">
        <v>8577</v>
      </c>
    </row>
    <row r="49" spans="1:24" x14ac:dyDescent="0.25">
      <c r="A49">
        <v>2002</v>
      </c>
      <c r="B49" t="s">
        <v>51</v>
      </c>
      <c r="C49" t="s">
        <v>18</v>
      </c>
      <c r="D49" t="s">
        <v>89</v>
      </c>
      <c r="E49">
        <v>0</v>
      </c>
      <c r="I49">
        <v>2</v>
      </c>
      <c r="J49">
        <v>0</v>
      </c>
      <c r="N49">
        <v>2</v>
      </c>
      <c r="Q49">
        <v>2016</v>
      </c>
      <c r="R49">
        <v>4224</v>
      </c>
      <c r="S49">
        <v>3925</v>
      </c>
      <c r="T49">
        <v>21013</v>
      </c>
      <c r="U49">
        <v>5365</v>
      </c>
      <c r="V49">
        <v>6247</v>
      </c>
      <c r="W49">
        <v>16844</v>
      </c>
      <c r="X49">
        <v>9603</v>
      </c>
    </row>
    <row r="50" spans="1:24" x14ac:dyDescent="0.25">
      <c r="A50">
        <v>2001</v>
      </c>
      <c r="B50" t="s">
        <v>51</v>
      </c>
      <c r="C50" t="s">
        <v>18</v>
      </c>
      <c r="D50" t="s">
        <v>89</v>
      </c>
      <c r="E50" s="1">
        <v>3025</v>
      </c>
      <c r="F50">
        <v>0</v>
      </c>
      <c r="G50" s="1">
        <v>9220</v>
      </c>
      <c r="H50" s="1">
        <v>3161</v>
      </c>
      <c r="I50">
        <v>1</v>
      </c>
      <c r="J50">
        <v>0.6</v>
      </c>
      <c r="K50">
        <v>0.08</v>
      </c>
      <c r="L50">
        <v>4.6900000000000004</v>
      </c>
      <c r="M50">
        <v>0.66</v>
      </c>
      <c r="N50">
        <v>1</v>
      </c>
      <c r="Q50">
        <v>2017</v>
      </c>
      <c r="R50">
        <v>5876</v>
      </c>
      <c r="S50">
        <v>3252</v>
      </c>
      <c r="T50">
        <v>14025</v>
      </c>
      <c r="U50">
        <v>4647</v>
      </c>
      <c r="V50">
        <v>2948</v>
      </c>
      <c r="W50">
        <v>10320</v>
      </c>
      <c r="X50">
        <v>6844.666666666667</v>
      </c>
    </row>
    <row r="51" spans="1:24" x14ac:dyDescent="0.25">
      <c r="A51">
        <v>2000</v>
      </c>
      <c r="B51" t="s">
        <v>51</v>
      </c>
      <c r="C51" t="s">
        <v>18</v>
      </c>
      <c r="D51" t="s">
        <v>89</v>
      </c>
      <c r="E51">
        <v>0</v>
      </c>
      <c r="I51">
        <v>2</v>
      </c>
      <c r="J51">
        <v>0</v>
      </c>
      <c r="N51">
        <v>2</v>
      </c>
      <c r="Q51">
        <v>2018</v>
      </c>
      <c r="R51">
        <v>1140</v>
      </c>
      <c r="T51">
        <v>27466</v>
      </c>
      <c r="U51">
        <v>4521</v>
      </c>
      <c r="V51">
        <v>10309</v>
      </c>
      <c r="W51">
        <v>20135</v>
      </c>
      <c r="X51">
        <v>12714.2</v>
      </c>
    </row>
    <row r="52" spans="1:24" x14ac:dyDescent="0.25">
      <c r="A52">
        <v>1999</v>
      </c>
      <c r="B52" t="s">
        <v>51</v>
      </c>
      <c r="C52" t="s">
        <v>18</v>
      </c>
      <c r="D52" t="s">
        <v>89</v>
      </c>
      <c r="E52" s="1">
        <v>4966</v>
      </c>
      <c r="F52">
        <v>0</v>
      </c>
      <c r="G52" s="1">
        <v>13380</v>
      </c>
      <c r="H52" s="1">
        <v>4293</v>
      </c>
      <c r="I52">
        <v>1</v>
      </c>
      <c r="J52">
        <v>0.8</v>
      </c>
      <c r="K52">
        <v>0.16</v>
      </c>
      <c r="L52">
        <v>4.37</v>
      </c>
      <c r="M52">
        <v>0.72</v>
      </c>
      <c r="N52">
        <v>1</v>
      </c>
      <c r="Q52">
        <v>2019</v>
      </c>
      <c r="R52">
        <v>1630</v>
      </c>
      <c r="S52">
        <v>2468</v>
      </c>
      <c r="T52">
        <v>25654</v>
      </c>
      <c r="U52">
        <v>1862</v>
      </c>
      <c r="V52">
        <v>11126</v>
      </c>
      <c r="W52">
        <v>22848</v>
      </c>
      <c r="X52">
        <v>10931.333333333334</v>
      </c>
    </row>
    <row r="53" spans="1:24" x14ac:dyDescent="0.25">
      <c r="A53">
        <v>1998</v>
      </c>
      <c r="B53" t="s">
        <v>51</v>
      </c>
      <c r="C53" t="s">
        <v>18</v>
      </c>
      <c r="D53" t="s">
        <v>89</v>
      </c>
      <c r="E53" s="1">
        <v>3464</v>
      </c>
      <c r="F53">
        <v>0</v>
      </c>
      <c r="G53" s="1">
        <v>8968</v>
      </c>
      <c r="H53" s="1">
        <v>2808</v>
      </c>
      <c r="I53">
        <v>1</v>
      </c>
      <c r="J53">
        <v>0.9</v>
      </c>
      <c r="K53">
        <v>0.18</v>
      </c>
      <c r="L53">
        <v>4.1399999999999997</v>
      </c>
      <c r="M53">
        <v>0.71</v>
      </c>
      <c r="N53">
        <v>1</v>
      </c>
      <c r="Q53" t="s">
        <v>20</v>
      </c>
      <c r="R53">
        <v>3217.5</v>
      </c>
      <c r="S53">
        <v>3472.5</v>
      </c>
      <c r="T53">
        <v>20322.400000000001</v>
      </c>
      <c r="U53">
        <v>3913.2</v>
      </c>
      <c r="V53">
        <v>8026.6</v>
      </c>
      <c r="W53">
        <v>16531.8</v>
      </c>
      <c r="X53">
        <v>9668.9285714285706</v>
      </c>
    </row>
    <row r="54" spans="1:24" ht="15.75" thickBot="1" x14ac:dyDescent="0.3">
      <c r="A54">
        <v>1997</v>
      </c>
      <c r="B54" t="s">
        <v>51</v>
      </c>
      <c r="C54" t="s">
        <v>18</v>
      </c>
      <c r="D54" t="s">
        <v>89</v>
      </c>
      <c r="E54" s="1">
        <v>6954</v>
      </c>
      <c r="F54">
        <v>0</v>
      </c>
      <c r="G54" s="1">
        <v>17350</v>
      </c>
      <c r="H54" s="1">
        <v>5304</v>
      </c>
      <c r="I54">
        <v>1</v>
      </c>
      <c r="J54">
        <v>1.3</v>
      </c>
      <c r="K54">
        <v>0.28999999999999998</v>
      </c>
      <c r="L54">
        <v>5.33</v>
      </c>
      <c r="M54">
        <v>0.94</v>
      </c>
      <c r="N54">
        <v>1</v>
      </c>
    </row>
    <row r="55" spans="1:24" x14ac:dyDescent="0.25">
      <c r="A55">
        <v>1996</v>
      </c>
      <c r="B55" t="s">
        <v>51</v>
      </c>
      <c r="C55" t="s">
        <v>18</v>
      </c>
      <c r="D55" t="s">
        <v>89</v>
      </c>
      <c r="E55" s="1">
        <v>14301</v>
      </c>
      <c r="F55">
        <v>818</v>
      </c>
      <c r="G55" s="1">
        <v>27784</v>
      </c>
      <c r="H55" s="1">
        <v>6879</v>
      </c>
      <c r="I55">
        <v>1</v>
      </c>
      <c r="J55">
        <v>3.3</v>
      </c>
      <c r="K55">
        <v>1.31</v>
      </c>
      <c r="L55">
        <v>7.92</v>
      </c>
      <c r="M55">
        <v>1.51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51</v>
      </c>
      <c r="C56" t="s">
        <v>18</v>
      </c>
      <c r="D56" t="s">
        <v>89</v>
      </c>
      <c r="E56" s="1">
        <v>14719</v>
      </c>
      <c r="F56" s="1">
        <v>1598</v>
      </c>
      <c r="G56" s="1">
        <v>27840</v>
      </c>
      <c r="H56" s="1">
        <v>6695</v>
      </c>
      <c r="I56">
        <v>1</v>
      </c>
      <c r="J56">
        <v>2.6</v>
      </c>
      <c r="K56">
        <v>1.1000000000000001</v>
      </c>
      <c r="L56">
        <v>6.1</v>
      </c>
      <c r="M56">
        <v>1.1499999999999999</v>
      </c>
      <c r="N56">
        <v>1</v>
      </c>
      <c r="Q56" s="14">
        <v>2015</v>
      </c>
      <c r="R56">
        <v>80281</v>
      </c>
      <c r="S56">
        <v>30343</v>
      </c>
      <c r="T56" s="3">
        <f>S56/R56</f>
        <v>0.37795991579576738</v>
      </c>
      <c r="U56">
        <v>13454</v>
      </c>
      <c r="V56">
        <v>24325</v>
      </c>
      <c r="W56" s="31">
        <f>SQRT((U56/R56)^2+(V56*T56/R56)^2)</f>
        <v>0.20297853739862959</v>
      </c>
    </row>
    <row r="57" spans="1:24" x14ac:dyDescent="0.25">
      <c r="A57">
        <v>1994</v>
      </c>
      <c r="B57" t="s">
        <v>51</v>
      </c>
      <c r="C57" t="s">
        <v>18</v>
      </c>
      <c r="D57" t="s">
        <v>89</v>
      </c>
      <c r="E57" s="1">
        <v>33803</v>
      </c>
      <c r="F57" s="1">
        <v>10697</v>
      </c>
      <c r="G57" s="1">
        <v>56908</v>
      </c>
      <c r="H57" s="1">
        <v>11789</v>
      </c>
      <c r="I57">
        <v>1</v>
      </c>
      <c r="J57">
        <v>5</v>
      </c>
      <c r="K57">
        <v>2.6</v>
      </c>
      <c r="L57">
        <v>9.4600000000000009</v>
      </c>
      <c r="M57">
        <v>1.66</v>
      </c>
      <c r="N57">
        <v>1</v>
      </c>
      <c r="Q57" s="14">
        <v>2016</v>
      </c>
      <c r="R57">
        <v>173683</v>
      </c>
      <c r="S57">
        <v>85202</v>
      </c>
      <c r="T57" s="3">
        <f t="shared" ref="T57:T60" si="8">S57/R57</f>
        <v>0.49056038875422464</v>
      </c>
      <c r="U57">
        <v>21013</v>
      </c>
      <c r="V57">
        <v>32851</v>
      </c>
      <c r="W57" s="31">
        <f t="shared" ref="W57:W60" si="9">SQRT((U57/R57)^2+(V57*T57/R57)^2)</f>
        <v>0.15246839421466904</v>
      </c>
    </row>
    <row r="58" spans="1:24" x14ac:dyDescent="0.25">
      <c r="A58">
        <v>1993</v>
      </c>
      <c r="B58" t="s">
        <v>51</v>
      </c>
      <c r="C58" t="s">
        <v>18</v>
      </c>
      <c r="D58" t="s">
        <v>89</v>
      </c>
      <c r="E58" s="1">
        <v>16468</v>
      </c>
      <c r="F58">
        <v>0</v>
      </c>
      <c r="G58" s="1">
        <v>34580</v>
      </c>
      <c r="H58" s="1">
        <v>9241</v>
      </c>
      <c r="I58">
        <v>1</v>
      </c>
      <c r="J58">
        <v>1.8</v>
      </c>
      <c r="K58">
        <v>0.62</v>
      </c>
      <c r="L58">
        <v>5.29</v>
      </c>
      <c r="M58">
        <v>1.01</v>
      </c>
      <c r="N58">
        <v>1</v>
      </c>
      <c r="Q58" s="14">
        <v>2017</v>
      </c>
      <c r="R58">
        <v>88581</v>
      </c>
      <c r="S58">
        <v>42517</v>
      </c>
      <c r="T58" s="3">
        <f t="shared" si="8"/>
        <v>0.47997877648705706</v>
      </c>
      <c r="U58">
        <v>14025</v>
      </c>
      <c r="V58">
        <v>21783</v>
      </c>
      <c r="W58" s="31">
        <f t="shared" si="9"/>
        <v>0.19748365989943564</v>
      </c>
    </row>
    <row r="59" spans="1:24" x14ac:dyDescent="0.25">
      <c r="A59">
        <v>2020</v>
      </c>
      <c r="B59" t="s">
        <v>55</v>
      </c>
      <c r="C59" t="s">
        <v>18</v>
      </c>
      <c r="D59" t="s">
        <v>89</v>
      </c>
      <c r="E59" s="1">
        <v>69980</v>
      </c>
      <c r="F59" s="1">
        <v>32351</v>
      </c>
      <c r="G59" s="1">
        <v>107608</v>
      </c>
      <c r="H59" s="1">
        <v>19199</v>
      </c>
      <c r="I59">
        <v>0</v>
      </c>
      <c r="J59">
        <v>21.9</v>
      </c>
      <c r="K59">
        <v>13.86</v>
      </c>
      <c r="L59">
        <v>32.76</v>
      </c>
      <c r="M59">
        <v>4.83</v>
      </c>
      <c r="N59">
        <v>0</v>
      </c>
      <c r="Q59" s="14">
        <v>2018</v>
      </c>
      <c r="R59">
        <v>232289</v>
      </c>
      <c r="S59">
        <v>123276</v>
      </c>
      <c r="T59" s="3">
        <f t="shared" si="8"/>
        <v>0.5307009802444369</v>
      </c>
      <c r="U59">
        <v>27466</v>
      </c>
      <c r="V59">
        <v>41706</v>
      </c>
      <c r="W59" s="31">
        <f t="shared" si="9"/>
        <v>0.15185480360945466</v>
      </c>
    </row>
    <row r="60" spans="1:24" ht="15.75" thickBot="1" x14ac:dyDescent="0.3">
      <c r="A60">
        <v>2019</v>
      </c>
      <c r="B60" t="s">
        <v>55</v>
      </c>
      <c r="C60" t="s">
        <v>18</v>
      </c>
      <c r="D60" t="s">
        <v>89</v>
      </c>
      <c r="E60" s="1">
        <v>89736</v>
      </c>
      <c r="F60" s="1">
        <v>44955</v>
      </c>
      <c r="G60" s="1">
        <v>134517</v>
      </c>
      <c r="H60" s="1">
        <v>22848</v>
      </c>
      <c r="I60">
        <v>0</v>
      </c>
      <c r="J60">
        <v>19.5</v>
      </c>
      <c r="K60">
        <v>12.69</v>
      </c>
      <c r="L60">
        <v>28.87</v>
      </c>
      <c r="M60">
        <v>4.12</v>
      </c>
      <c r="N60">
        <v>0</v>
      </c>
      <c r="Q60" s="16">
        <v>2019</v>
      </c>
      <c r="R60" s="17">
        <v>228842</v>
      </c>
      <c r="S60" s="17">
        <v>107980</v>
      </c>
      <c r="T60" s="28">
        <f t="shared" si="8"/>
        <v>0.47185394289509791</v>
      </c>
      <c r="U60">
        <v>25654</v>
      </c>
      <c r="V60" s="17">
        <v>41458</v>
      </c>
      <c r="W60" s="32">
        <f t="shared" si="9"/>
        <v>0.14097717416291042</v>
      </c>
    </row>
    <row r="61" spans="1:24" x14ac:dyDescent="0.25">
      <c r="A61">
        <v>2018</v>
      </c>
      <c r="B61" t="s">
        <v>55</v>
      </c>
      <c r="C61" t="s">
        <v>18</v>
      </c>
      <c r="D61" t="s">
        <v>89</v>
      </c>
      <c r="E61" s="1">
        <v>76165</v>
      </c>
      <c r="F61" s="1">
        <v>36700</v>
      </c>
      <c r="G61" s="1">
        <v>115629</v>
      </c>
      <c r="H61" s="1">
        <v>20135</v>
      </c>
      <c r="I61">
        <v>0</v>
      </c>
      <c r="J61">
        <v>10.4</v>
      </c>
      <c r="K61">
        <v>6.49</v>
      </c>
      <c r="L61">
        <v>16.16</v>
      </c>
      <c r="M61">
        <v>2.42</v>
      </c>
      <c r="N61">
        <v>0</v>
      </c>
    </row>
    <row r="62" spans="1:24" x14ac:dyDescent="0.25">
      <c r="A62">
        <v>2017</v>
      </c>
      <c r="B62" t="s">
        <v>55</v>
      </c>
      <c r="C62" t="s">
        <v>18</v>
      </c>
      <c r="D62" t="s">
        <v>89</v>
      </c>
      <c r="E62" s="1">
        <v>25111</v>
      </c>
      <c r="F62" s="1">
        <v>4883</v>
      </c>
      <c r="G62" s="1">
        <v>45339</v>
      </c>
      <c r="H62" s="1">
        <v>10320</v>
      </c>
      <c r="I62">
        <v>0</v>
      </c>
      <c r="J62">
        <v>6.4</v>
      </c>
      <c r="K62">
        <v>2.95</v>
      </c>
      <c r="L62">
        <v>13.24</v>
      </c>
      <c r="M62">
        <v>2.46</v>
      </c>
      <c r="N62">
        <v>0</v>
      </c>
    </row>
    <row r="63" spans="1:24" x14ac:dyDescent="0.25">
      <c r="A63">
        <v>2016</v>
      </c>
      <c r="B63" t="s">
        <v>55</v>
      </c>
      <c r="C63" t="s">
        <v>18</v>
      </c>
      <c r="D63" t="s">
        <v>89</v>
      </c>
      <c r="E63" s="1">
        <v>59363</v>
      </c>
      <c r="F63" s="1">
        <v>26349</v>
      </c>
      <c r="G63" s="1">
        <v>92377</v>
      </c>
      <c r="H63" s="1">
        <v>16844</v>
      </c>
      <c r="I63">
        <v>0</v>
      </c>
      <c r="J63">
        <v>19.899999999999999</v>
      </c>
      <c r="K63">
        <v>12.21</v>
      </c>
      <c r="L63">
        <v>30.72</v>
      </c>
      <c r="M63">
        <v>4.71</v>
      </c>
      <c r="N63">
        <v>0</v>
      </c>
    </row>
    <row r="64" spans="1:24" x14ac:dyDescent="0.25">
      <c r="A64">
        <v>2015</v>
      </c>
      <c r="B64" t="s">
        <v>55</v>
      </c>
      <c r="C64" t="s">
        <v>18</v>
      </c>
      <c r="D64" t="s">
        <v>89</v>
      </c>
      <c r="E64" s="1">
        <v>26848</v>
      </c>
      <c r="F64" s="1">
        <v>2325</v>
      </c>
      <c r="G64" s="1">
        <v>51372</v>
      </c>
      <c r="H64" s="1">
        <v>12512</v>
      </c>
      <c r="I64">
        <v>1</v>
      </c>
      <c r="J64">
        <v>6.2</v>
      </c>
      <c r="K64">
        <v>2.6</v>
      </c>
      <c r="L64">
        <v>14.13</v>
      </c>
      <c r="M64">
        <v>2.71</v>
      </c>
      <c r="N64">
        <v>1</v>
      </c>
    </row>
    <row r="65" spans="1:14" x14ac:dyDescent="0.25">
      <c r="A65">
        <v>2014</v>
      </c>
      <c r="B65" t="s">
        <v>55</v>
      </c>
      <c r="C65" t="s">
        <v>18</v>
      </c>
      <c r="D65" t="s">
        <v>89</v>
      </c>
      <c r="E65" s="1">
        <v>34648</v>
      </c>
      <c r="F65" s="1">
        <v>7559</v>
      </c>
      <c r="G65" s="1">
        <v>61737</v>
      </c>
      <c r="H65" s="1">
        <v>13821</v>
      </c>
      <c r="I65">
        <v>1</v>
      </c>
      <c r="J65">
        <v>12.2</v>
      </c>
      <c r="K65">
        <v>5.92</v>
      </c>
      <c r="L65">
        <v>23.42</v>
      </c>
      <c r="M65">
        <v>4.3099999999999996</v>
      </c>
      <c r="N65">
        <v>1</v>
      </c>
    </row>
    <row r="66" spans="1:14" x14ac:dyDescent="0.25">
      <c r="A66">
        <v>2013</v>
      </c>
      <c r="B66" t="s">
        <v>55</v>
      </c>
      <c r="C66" t="s">
        <v>18</v>
      </c>
      <c r="D66" t="s">
        <v>89</v>
      </c>
      <c r="E66" s="1">
        <v>24314</v>
      </c>
      <c r="F66" s="1">
        <v>3258</v>
      </c>
      <c r="G66" s="1">
        <v>45370</v>
      </c>
      <c r="H66" s="1">
        <v>10743</v>
      </c>
      <c r="I66">
        <v>1</v>
      </c>
      <c r="J66">
        <v>8.1</v>
      </c>
      <c r="K66">
        <v>3.65</v>
      </c>
      <c r="L66">
        <v>17.02</v>
      </c>
      <c r="M66">
        <v>3.21</v>
      </c>
      <c r="N66">
        <v>1</v>
      </c>
    </row>
    <row r="67" spans="1:14" x14ac:dyDescent="0.25">
      <c r="A67">
        <v>2012</v>
      </c>
      <c r="B67" t="s">
        <v>55</v>
      </c>
      <c r="C67" t="s">
        <v>18</v>
      </c>
      <c r="D67" t="s">
        <v>89</v>
      </c>
      <c r="E67" s="1">
        <v>27096</v>
      </c>
      <c r="F67" s="1">
        <v>3647</v>
      </c>
      <c r="G67" s="1">
        <v>50544</v>
      </c>
      <c r="H67" s="1">
        <v>11964</v>
      </c>
      <c r="I67">
        <v>1</v>
      </c>
      <c r="J67">
        <v>7.8</v>
      </c>
      <c r="K67">
        <v>3.41</v>
      </c>
      <c r="L67">
        <v>16.91</v>
      </c>
      <c r="M67">
        <v>3.22</v>
      </c>
      <c r="N67">
        <v>1</v>
      </c>
    </row>
    <row r="68" spans="1:14" x14ac:dyDescent="0.25">
      <c r="A68">
        <v>2011</v>
      </c>
      <c r="B68" t="s">
        <v>55</v>
      </c>
      <c r="C68" t="s">
        <v>18</v>
      </c>
      <c r="D68" t="s">
        <v>89</v>
      </c>
      <c r="E68" s="1">
        <v>55138</v>
      </c>
      <c r="F68" s="1">
        <v>21642</v>
      </c>
      <c r="G68" s="1">
        <v>88633</v>
      </c>
      <c r="H68" s="1">
        <v>17090</v>
      </c>
      <c r="I68">
        <v>0</v>
      </c>
      <c r="J68">
        <v>22.6</v>
      </c>
      <c r="K68">
        <v>13.48</v>
      </c>
      <c r="L68">
        <v>35.31</v>
      </c>
      <c r="M68">
        <v>5.59</v>
      </c>
      <c r="N68">
        <v>0</v>
      </c>
    </row>
    <row r="69" spans="1:14" x14ac:dyDescent="0.25">
      <c r="A69">
        <v>2010</v>
      </c>
      <c r="B69" t="s">
        <v>55</v>
      </c>
      <c r="C69" t="s">
        <v>18</v>
      </c>
      <c r="D69" t="s">
        <v>89</v>
      </c>
      <c r="E69" s="1">
        <v>19271</v>
      </c>
      <c r="F69" s="1">
        <v>1352</v>
      </c>
      <c r="G69" s="1">
        <v>37190</v>
      </c>
      <c r="H69" s="1">
        <v>9143</v>
      </c>
      <c r="I69">
        <v>1</v>
      </c>
      <c r="J69">
        <v>7.2</v>
      </c>
      <c r="K69">
        <v>3.02</v>
      </c>
      <c r="L69">
        <v>16.100000000000001</v>
      </c>
      <c r="M69">
        <v>3.09</v>
      </c>
      <c r="N69">
        <v>1</v>
      </c>
    </row>
    <row r="70" spans="1:14" x14ac:dyDescent="0.25">
      <c r="A70">
        <v>2009</v>
      </c>
      <c r="B70" t="s">
        <v>55</v>
      </c>
      <c r="C70" t="s">
        <v>18</v>
      </c>
      <c r="D70" t="s">
        <v>89</v>
      </c>
      <c r="E70" s="1">
        <v>69942</v>
      </c>
      <c r="F70" s="1">
        <v>23883</v>
      </c>
      <c r="G70" s="1">
        <v>116001</v>
      </c>
      <c r="H70" s="1">
        <v>23500</v>
      </c>
      <c r="I70">
        <v>1</v>
      </c>
      <c r="J70">
        <v>22.9</v>
      </c>
      <c r="K70">
        <v>13.05</v>
      </c>
      <c r="L70">
        <v>36.99</v>
      </c>
      <c r="M70">
        <v>6.14</v>
      </c>
      <c r="N70">
        <v>1</v>
      </c>
    </row>
    <row r="71" spans="1:14" x14ac:dyDescent="0.25">
      <c r="A71">
        <v>2008</v>
      </c>
      <c r="B71" t="s">
        <v>55</v>
      </c>
      <c r="C71" t="s">
        <v>18</v>
      </c>
      <c r="D71" t="s">
        <v>89</v>
      </c>
      <c r="E71" s="1">
        <v>23598</v>
      </c>
      <c r="F71">
        <v>0</v>
      </c>
      <c r="G71" s="1">
        <v>48478</v>
      </c>
      <c r="H71" s="1">
        <v>12694</v>
      </c>
      <c r="I71">
        <v>1</v>
      </c>
      <c r="J71">
        <v>6.7</v>
      </c>
      <c r="K71">
        <v>2.44</v>
      </c>
      <c r="L71">
        <v>17.32</v>
      </c>
      <c r="M71">
        <v>3.41</v>
      </c>
      <c r="N71">
        <v>1</v>
      </c>
    </row>
    <row r="72" spans="1:14" x14ac:dyDescent="0.25">
      <c r="A72">
        <v>2007</v>
      </c>
      <c r="B72" t="s">
        <v>55</v>
      </c>
      <c r="C72" t="s">
        <v>18</v>
      </c>
      <c r="D72" t="s">
        <v>89</v>
      </c>
      <c r="E72" s="1">
        <v>28396</v>
      </c>
      <c r="F72" s="1">
        <v>10551</v>
      </c>
      <c r="G72" s="1">
        <v>46240</v>
      </c>
      <c r="H72" s="1">
        <v>9105</v>
      </c>
      <c r="I72">
        <v>1</v>
      </c>
      <c r="J72">
        <v>11.4</v>
      </c>
      <c r="K72">
        <v>6.69</v>
      </c>
      <c r="L72">
        <v>18.88</v>
      </c>
      <c r="M72">
        <v>3.04</v>
      </c>
      <c r="N72">
        <v>1</v>
      </c>
    </row>
    <row r="73" spans="1:14" x14ac:dyDescent="0.25">
      <c r="A73">
        <v>2006</v>
      </c>
      <c r="B73" t="s">
        <v>55</v>
      </c>
      <c r="C73" t="s">
        <v>18</v>
      </c>
      <c r="D73" t="s">
        <v>89</v>
      </c>
      <c r="E73" s="1">
        <v>33010</v>
      </c>
      <c r="F73" s="1">
        <v>7521</v>
      </c>
      <c r="G73" s="1">
        <v>58498</v>
      </c>
      <c r="H73" s="1">
        <v>13005</v>
      </c>
      <c r="I73">
        <v>1</v>
      </c>
      <c r="J73">
        <v>7.1</v>
      </c>
      <c r="K73">
        <v>3.43</v>
      </c>
      <c r="L73">
        <v>14.21</v>
      </c>
      <c r="M73">
        <v>2.6</v>
      </c>
      <c r="N73">
        <v>1</v>
      </c>
    </row>
    <row r="74" spans="1:14" x14ac:dyDescent="0.25">
      <c r="A74">
        <v>2005</v>
      </c>
      <c r="B74" t="s">
        <v>55</v>
      </c>
      <c r="C74" t="s">
        <v>18</v>
      </c>
      <c r="D74" t="s">
        <v>89</v>
      </c>
      <c r="E74" s="1">
        <v>17443</v>
      </c>
      <c r="F74">
        <v>0</v>
      </c>
      <c r="G74" s="1">
        <v>35275</v>
      </c>
      <c r="H74" s="1">
        <v>9098</v>
      </c>
      <c r="I74">
        <v>1</v>
      </c>
      <c r="J74">
        <v>8.4</v>
      </c>
      <c r="K74">
        <v>3.17</v>
      </c>
      <c r="L74">
        <v>20.43</v>
      </c>
      <c r="M74">
        <v>4.04</v>
      </c>
      <c r="N74">
        <v>1</v>
      </c>
    </row>
    <row r="75" spans="1:14" x14ac:dyDescent="0.25">
      <c r="A75">
        <v>2004</v>
      </c>
      <c r="B75" t="s">
        <v>55</v>
      </c>
      <c r="C75" t="s">
        <v>18</v>
      </c>
      <c r="D75" t="s">
        <v>89</v>
      </c>
      <c r="E75" s="1">
        <v>14177</v>
      </c>
      <c r="F75">
        <v>0</v>
      </c>
      <c r="G75" s="1">
        <v>29167</v>
      </c>
      <c r="H75" s="1">
        <v>7648</v>
      </c>
      <c r="I75">
        <v>1</v>
      </c>
      <c r="J75">
        <v>5.5</v>
      </c>
      <c r="K75">
        <v>1.99</v>
      </c>
      <c r="L75">
        <v>14.52</v>
      </c>
      <c r="M75">
        <v>2.84</v>
      </c>
      <c r="N75">
        <v>1</v>
      </c>
    </row>
    <row r="76" spans="1:14" x14ac:dyDescent="0.25">
      <c r="A76">
        <v>2003</v>
      </c>
      <c r="B76" t="s">
        <v>55</v>
      </c>
      <c r="C76" t="s">
        <v>18</v>
      </c>
      <c r="D76" t="s">
        <v>89</v>
      </c>
      <c r="E76" s="1">
        <v>32509</v>
      </c>
      <c r="F76" s="1">
        <v>8079</v>
      </c>
      <c r="G76" s="1">
        <v>56940</v>
      </c>
      <c r="H76" s="1">
        <v>12465</v>
      </c>
      <c r="I76">
        <v>1</v>
      </c>
      <c r="J76">
        <v>10</v>
      </c>
      <c r="K76">
        <v>4.99</v>
      </c>
      <c r="L76">
        <v>19.02</v>
      </c>
      <c r="M76">
        <v>3.44</v>
      </c>
      <c r="N76">
        <v>1</v>
      </c>
    </row>
    <row r="77" spans="1:14" x14ac:dyDescent="0.25">
      <c r="A77">
        <v>2002</v>
      </c>
      <c r="B77" t="s">
        <v>55</v>
      </c>
      <c r="C77" t="s">
        <v>18</v>
      </c>
      <c r="D77" t="s">
        <v>89</v>
      </c>
      <c r="E77" s="1">
        <v>31092</v>
      </c>
      <c r="F77" s="1">
        <v>7930</v>
      </c>
      <c r="G77" s="1">
        <v>54254</v>
      </c>
      <c r="H77" s="1">
        <v>11817</v>
      </c>
      <c r="I77">
        <v>1</v>
      </c>
      <c r="J77">
        <v>8.9</v>
      </c>
      <c r="K77">
        <v>4.5</v>
      </c>
      <c r="L77">
        <v>16.8</v>
      </c>
      <c r="M77">
        <v>3.01</v>
      </c>
      <c r="N77">
        <v>1</v>
      </c>
    </row>
    <row r="78" spans="1:14" x14ac:dyDescent="0.25">
      <c r="A78">
        <v>2001</v>
      </c>
      <c r="B78" t="s">
        <v>55</v>
      </c>
      <c r="C78" t="s">
        <v>18</v>
      </c>
      <c r="D78" t="s">
        <v>89</v>
      </c>
      <c r="E78" s="1">
        <v>60395</v>
      </c>
      <c r="F78" s="1">
        <v>25999</v>
      </c>
      <c r="G78" s="1">
        <v>94792</v>
      </c>
      <c r="H78" s="1">
        <v>17550</v>
      </c>
      <c r="I78">
        <v>0</v>
      </c>
      <c r="J78">
        <v>12.7</v>
      </c>
      <c r="K78">
        <v>7.56</v>
      </c>
      <c r="L78">
        <v>20.48</v>
      </c>
      <c r="M78">
        <v>3.24</v>
      </c>
      <c r="N78">
        <v>0</v>
      </c>
    </row>
    <row r="79" spans="1:14" x14ac:dyDescent="0.25">
      <c r="A79">
        <v>2000</v>
      </c>
      <c r="B79" t="s">
        <v>55</v>
      </c>
      <c r="C79" t="s">
        <v>18</v>
      </c>
      <c r="D79" t="s">
        <v>89</v>
      </c>
      <c r="E79" s="1">
        <v>26790</v>
      </c>
      <c r="F79" s="1">
        <v>6001</v>
      </c>
      <c r="G79" s="1">
        <v>47580</v>
      </c>
      <c r="H79" s="1">
        <v>10607</v>
      </c>
      <c r="I79">
        <v>1</v>
      </c>
      <c r="J79">
        <v>7.3</v>
      </c>
      <c r="K79">
        <v>3.54</v>
      </c>
      <c r="L79">
        <v>14.48</v>
      </c>
      <c r="M79">
        <v>2.64</v>
      </c>
      <c r="N79">
        <v>1</v>
      </c>
    </row>
    <row r="80" spans="1:14" x14ac:dyDescent="0.25">
      <c r="A80">
        <v>1999</v>
      </c>
      <c r="B80" t="s">
        <v>55</v>
      </c>
      <c r="C80" t="s">
        <v>18</v>
      </c>
      <c r="D80" t="s">
        <v>89</v>
      </c>
      <c r="E80" s="1">
        <v>74944</v>
      </c>
      <c r="F80" s="1">
        <v>33184</v>
      </c>
      <c r="G80" s="1">
        <v>116704</v>
      </c>
      <c r="H80" s="1">
        <v>21307</v>
      </c>
      <c r="I80">
        <v>0</v>
      </c>
      <c r="J80">
        <v>12.7</v>
      </c>
      <c r="K80">
        <v>7.68</v>
      </c>
      <c r="L80">
        <v>20.190000000000001</v>
      </c>
      <c r="M80">
        <v>3.14</v>
      </c>
      <c r="N80">
        <v>0</v>
      </c>
    </row>
    <row r="81" spans="1:14" x14ac:dyDescent="0.25">
      <c r="A81">
        <v>1998</v>
      </c>
      <c r="B81" t="s">
        <v>55</v>
      </c>
      <c r="C81" t="s">
        <v>18</v>
      </c>
      <c r="D81" t="s">
        <v>89</v>
      </c>
      <c r="E81" s="1">
        <v>70033</v>
      </c>
      <c r="F81" s="1">
        <v>34764</v>
      </c>
      <c r="G81" s="1">
        <v>105301</v>
      </c>
      <c r="H81" s="1">
        <v>17995</v>
      </c>
      <c r="I81">
        <v>0</v>
      </c>
      <c r="J81">
        <v>17.899999999999999</v>
      </c>
      <c r="K81">
        <v>11.67</v>
      </c>
      <c r="L81">
        <v>26.48</v>
      </c>
      <c r="M81">
        <v>3.76</v>
      </c>
      <c r="N81">
        <v>0</v>
      </c>
    </row>
    <row r="82" spans="1:14" x14ac:dyDescent="0.25">
      <c r="A82">
        <v>1997</v>
      </c>
      <c r="B82" t="s">
        <v>55</v>
      </c>
      <c r="C82" t="s">
        <v>18</v>
      </c>
      <c r="D82" t="s">
        <v>89</v>
      </c>
      <c r="E82" s="1">
        <v>41484</v>
      </c>
      <c r="F82" s="1">
        <v>12114</v>
      </c>
      <c r="G82" s="1">
        <v>70853</v>
      </c>
      <c r="H82" s="1">
        <v>14985</v>
      </c>
      <c r="I82">
        <v>0</v>
      </c>
      <c r="J82">
        <v>7.5</v>
      </c>
      <c r="K82">
        <v>3.86</v>
      </c>
      <c r="L82">
        <v>14.07</v>
      </c>
      <c r="M82">
        <v>2.4900000000000002</v>
      </c>
      <c r="N82">
        <v>0</v>
      </c>
    </row>
    <row r="83" spans="1:14" x14ac:dyDescent="0.25">
      <c r="A83">
        <v>1996</v>
      </c>
      <c r="B83" t="s">
        <v>55</v>
      </c>
      <c r="C83" t="s">
        <v>18</v>
      </c>
      <c r="D83" t="s">
        <v>89</v>
      </c>
      <c r="E83" s="1">
        <v>37599</v>
      </c>
      <c r="F83" s="1">
        <v>13489</v>
      </c>
      <c r="G83" s="1">
        <v>61709</v>
      </c>
      <c r="H83" s="1">
        <v>12301</v>
      </c>
      <c r="I83">
        <v>0</v>
      </c>
      <c r="J83">
        <v>8.6</v>
      </c>
      <c r="K83">
        <v>4.75</v>
      </c>
      <c r="L83">
        <v>15.09</v>
      </c>
      <c r="M83">
        <v>2.5499999999999998</v>
      </c>
      <c r="N83">
        <v>0</v>
      </c>
    </row>
    <row r="84" spans="1:14" x14ac:dyDescent="0.25">
      <c r="A84">
        <v>1995</v>
      </c>
      <c r="B84" t="s">
        <v>55</v>
      </c>
      <c r="C84" t="s">
        <v>18</v>
      </c>
      <c r="D84" t="s">
        <v>89</v>
      </c>
      <c r="E84" s="1">
        <v>85892</v>
      </c>
      <c r="F84" s="1">
        <v>47894</v>
      </c>
      <c r="G84" s="1">
        <v>123890</v>
      </c>
      <c r="H84" s="1">
        <v>19387</v>
      </c>
      <c r="I84">
        <v>0</v>
      </c>
      <c r="J84">
        <v>15.2</v>
      </c>
      <c r="K84">
        <v>10.33</v>
      </c>
      <c r="L84">
        <v>21.94</v>
      </c>
      <c r="M84">
        <v>2.94</v>
      </c>
      <c r="N84">
        <v>0</v>
      </c>
    </row>
    <row r="85" spans="1:14" x14ac:dyDescent="0.25">
      <c r="A85">
        <v>1994</v>
      </c>
      <c r="B85" t="s">
        <v>55</v>
      </c>
      <c r="C85" t="s">
        <v>18</v>
      </c>
      <c r="D85" t="s">
        <v>89</v>
      </c>
      <c r="E85" s="1">
        <v>108111</v>
      </c>
      <c r="F85" s="1">
        <v>62132</v>
      </c>
      <c r="G85" s="1">
        <v>154090</v>
      </c>
      <c r="H85" s="1">
        <v>23459</v>
      </c>
      <c r="I85">
        <v>0</v>
      </c>
      <c r="J85">
        <v>16</v>
      </c>
      <c r="K85">
        <v>10.99</v>
      </c>
      <c r="L85">
        <v>22.79</v>
      </c>
      <c r="M85">
        <v>2.99</v>
      </c>
      <c r="N85">
        <v>0</v>
      </c>
    </row>
    <row r="86" spans="1:14" x14ac:dyDescent="0.25">
      <c r="A86">
        <v>1993</v>
      </c>
      <c r="B86" t="s">
        <v>55</v>
      </c>
      <c r="C86" t="s">
        <v>18</v>
      </c>
      <c r="D86" t="s">
        <v>89</v>
      </c>
      <c r="E86" s="1">
        <v>88190</v>
      </c>
      <c r="F86" s="1">
        <v>40164</v>
      </c>
      <c r="G86" s="1">
        <v>136215</v>
      </c>
      <c r="H86" s="1">
        <v>24503</v>
      </c>
      <c r="I86">
        <v>0</v>
      </c>
      <c r="J86">
        <v>9.8000000000000007</v>
      </c>
      <c r="K86">
        <v>5.93</v>
      </c>
      <c r="L86">
        <v>15.82</v>
      </c>
      <c r="M86">
        <v>2.4700000000000002</v>
      </c>
      <c r="N86">
        <v>0</v>
      </c>
    </row>
    <row r="87" spans="1:14" x14ac:dyDescent="0.25">
      <c r="A87">
        <v>2020</v>
      </c>
      <c r="B87" t="s">
        <v>54</v>
      </c>
      <c r="C87" t="s">
        <v>18</v>
      </c>
      <c r="D87" t="s">
        <v>89</v>
      </c>
      <c r="E87" s="1">
        <v>19355</v>
      </c>
      <c r="F87" s="1">
        <v>2348</v>
      </c>
      <c r="G87" s="1">
        <v>36362</v>
      </c>
      <c r="H87" s="1">
        <v>8677</v>
      </c>
      <c r="I87">
        <v>1</v>
      </c>
      <c r="J87">
        <v>6</v>
      </c>
      <c r="K87">
        <v>2.62</v>
      </c>
      <c r="L87">
        <v>13.34</v>
      </c>
      <c r="M87">
        <v>2.5299999999999998</v>
      </c>
      <c r="N87">
        <v>1</v>
      </c>
    </row>
    <row r="88" spans="1:14" x14ac:dyDescent="0.25">
      <c r="A88">
        <v>2019</v>
      </c>
      <c r="B88" t="s">
        <v>54</v>
      </c>
      <c r="C88" t="s">
        <v>18</v>
      </c>
      <c r="D88" t="s">
        <v>89</v>
      </c>
      <c r="E88" s="1">
        <v>27376</v>
      </c>
      <c r="F88" s="1">
        <v>5570</v>
      </c>
      <c r="G88" s="1">
        <v>49182</v>
      </c>
      <c r="H88" s="1">
        <v>11126</v>
      </c>
      <c r="I88">
        <v>0</v>
      </c>
      <c r="J88">
        <v>6</v>
      </c>
      <c r="K88">
        <v>2.79</v>
      </c>
      <c r="L88">
        <v>12.29</v>
      </c>
      <c r="M88">
        <v>2.27</v>
      </c>
      <c r="N88">
        <v>0</v>
      </c>
    </row>
    <row r="89" spans="1:14" x14ac:dyDescent="0.25">
      <c r="A89">
        <v>2018</v>
      </c>
      <c r="B89" t="s">
        <v>54</v>
      </c>
      <c r="C89" t="s">
        <v>18</v>
      </c>
      <c r="D89" t="s">
        <v>89</v>
      </c>
      <c r="E89" s="1">
        <v>25973</v>
      </c>
      <c r="F89" s="1">
        <v>5768</v>
      </c>
      <c r="G89" s="1">
        <v>46178</v>
      </c>
      <c r="H89" s="1">
        <v>10309</v>
      </c>
      <c r="I89">
        <v>1</v>
      </c>
      <c r="J89">
        <v>3.5</v>
      </c>
      <c r="K89">
        <v>1.68</v>
      </c>
      <c r="L89">
        <v>7.31</v>
      </c>
      <c r="M89">
        <v>1.33</v>
      </c>
      <c r="N89">
        <v>1</v>
      </c>
    </row>
    <row r="90" spans="1:14" x14ac:dyDescent="0.25">
      <c r="A90">
        <v>2017</v>
      </c>
      <c r="B90" t="s">
        <v>54</v>
      </c>
      <c r="C90" t="s">
        <v>18</v>
      </c>
      <c r="D90" t="s">
        <v>89</v>
      </c>
      <c r="E90" s="1">
        <v>2582</v>
      </c>
      <c r="F90">
        <v>0</v>
      </c>
      <c r="G90" s="1">
        <v>8360</v>
      </c>
      <c r="H90" s="1">
        <v>2948</v>
      </c>
      <c r="I90">
        <v>1</v>
      </c>
      <c r="J90">
        <v>0.7</v>
      </c>
      <c r="K90">
        <v>7.0000000000000007E-2</v>
      </c>
      <c r="L90">
        <v>5.81</v>
      </c>
      <c r="M90">
        <v>0.74</v>
      </c>
      <c r="N90">
        <v>1</v>
      </c>
    </row>
    <row r="91" spans="1:14" x14ac:dyDescent="0.25">
      <c r="A91">
        <v>2016</v>
      </c>
      <c r="B91" t="s">
        <v>54</v>
      </c>
      <c r="C91" t="s">
        <v>18</v>
      </c>
      <c r="D91" t="s">
        <v>89</v>
      </c>
      <c r="E91" s="1">
        <v>10838</v>
      </c>
      <c r="F91">
        <v>0</v>
      </c>
      <c r="G91" s="1">
        <v>23082</v>
      </c>
      <c r="H91" s="1">
        <v>6247</v>
      </c>
      <c r="I91">
        <v>1</v>
      </c>
      <c r="J91">
        <v>3.6</v>
      </c>
      <c r="K91">
        <v>1.2</v>
      </c>
      <c r="L91">
        <v>10.43</v>
      </c>
      <c r="M91">
        <v>2.02</v>
      </c>
      <c r="N91">
        <v>1</v>
      </c>
    </row>
    <row r="92" spans="1:14" x14ac:dyDescent="0.25">
      <c r="A92">
        <v>2015</v>
      </c>
      <c r="B92" t="s">
        <v>54</v>
      </c>
      <c r="C92" t="s">
        <v>18</v>
      </c>
      <c r="D92" t="s">
        <v>89</v>
      </c>
      <c r="E92" s="1">
        <v>16773</v>
      </c>
      <c r="F92">
        <v>0</v>
      </c>
      <c r="G92" s="1">
        <v>35398</v>
      </c>
      <c r="H92" s="1">
        <v>9503</v>
      </c>
      <c r="I92">
        <v>1</v>
      </c>
      <c r="J92">
        <v>3.9</v>
      </c>
      <c r="K92">
        <v>1.32</v>
      </c>
      <c r="L92">
        <v>10.86</v>
      </c>
      <c r="M92">
        <v>2.1</v>
      </c>
      <c r="N92">
        <v>1</v>
      </c>
    </row>
    <row r="93" spans="1:14" x14ac:dyDescent="0.25">
      <c r="A93">
        <v>2014</v>
      </c>
      <c r="B93" t="s">
        <v>54</v>
      </c>
      <c r="C93" t="s">
        <v>18</v>
      </c>
      <c r="D93" t="s">
        <v>89</v>
      </c>
      <c r="E93" s="1">
        <v>3122</v>
      </c>
      <c r="F93">
        <v>0</v>
      </c>
      <c r="G93" s="1">
        <v>9982</v>
      </c>
      <c r="H93" s="1">
        <v>3500</v>
      </c>
      <c r="I93">
        <v>1</v>
      </c>
      <c r="J93">
        <v>1.1000000000000001</v>
      </c>
      <c r="K93">
        <v>0.12</v>
      </c>
      <c r="L93">
        <v>9.0399999999999991</v>
      </c>
      <c r="M93">
        <v>1.21</v>
      </c>
      <c r="N93">
        <v>1</v>
      </c>
    </row>
    <row r="94" spans="1:14" x14ac:dyDescent="0.25">
      <c r="A94">
        <v>2013</v>
      </c>
      <c r="B94" t="s">
        <v>54</v>
      </c>
      <c r="C94" t="s">
        <v>18</v>
      </c>
      <c r="D94" t="s">
        <v>89</v>
      </c>
      <c r="E94" s="1">
        <v>14587</v>
      </c>
      <c r="F94">
        <v>0</v>
      </c>
      <c r="G94" s="1">
        <v>29787</v>
      </c>
      <c r="H94" s="1">
        <v>7755</v>
      </c>
      <c r="I94">
        <v>1</v>
      </c>
      <c r="J94">
        <v>4.9000000000000004</v>
      </c>
      <c r="K94">
        <v>1.81</v>
      </c>
      <c r="L94">
        <v>12.39</v>
      </c>
      <c r="M94">
        <v>2.4</v>
      </c>
      <c r="N94">
        <v>1</v>
      </c>
    </row>
    <row r="95" spans="1:14" x14ac:dyDescent="0.25">
      <c r="A95">
        <v>2012</v>
      </c>
      <c r="B95" t="s">
        <v>54</v>
      </c>
      <c r="C95" t="s">
        <v>18</v>
      </c>
      <c r="D95" t="s">
        <v>89</v>
      </c>
      <c r="E95" s="1">
        <v>8429</v>
      </c>
      <c r="F95">
        <v>0</v>
      </c>
      <c r="G95" s="1">
        <v>20727</v>
      </c>
      <c r="H95" s="1">
        <v>6275</v>
      </c>
      <c r="I95">
        <v>1</v>
      </c>
      <c r="J95">
        <v>2.4</v>
      </c>
      <c r="K95">
        <v>0.56999999999999995</v>
      </c>
      <c r="L95">
        <v>9.6999999999999993</v>
      </c>
      <c r="M95">
        <v>1.77</v>
      </c>
      <c r="N95">
        <v>1</v>
      </c>
    </row>
    <row r="96" spans="1:14" x14ac:dyDescent="0.25">
      <c r="A96">
        <v>2011</v>
      </c>
      <c r="B96" t="s">
        <v>54</v>
      </c>
      <c r="C96" t="s">
        <v>18</v>
      </c>
      <c r="D96" t="s">
        <v>89</v>
      </c>
      <c r="E96" s="1">
        <v>16965</v>
      </c>
      <c r="F96">
        <v>865</v>
      </c>
      <c r="G96" s="1">
        <v>33065</v>
      </c>
      <c r="H96" s="1">
        <v>8215</v>
      </c>
      <c r="I96">
        <v>1</v>
      </c>
      <c r="J96">
        <v>6.9</v>
      </c>
      <c r="K96">
        <v>2.83</v>
      </c>
      <c r="L96">
        <v>16.059999999999999</v>
      </c>
      <c r="M96">
        <v>3.1</v>
      </c>
      <c r="N96">
        <v>1</v>
      </c>
    </row>
    <row r="97" spans="1:14" x14ac:dyDescent="0.25">
      <c r="A97">
        <v>2010</v>
      </c>
      <c r="B97" t="s">
        <v>54</v>
      </c>
      <c r="C97" t="s">
        <v>18</v>
      </c>
      <c r="D97" t="s">
        <v>89</v>
      </c>
      <c r="E97" s="1">
        <v>11443</v>
      </c>
      <c r="F97">
        <v>0</v>
      </c>
      <c r="G97" s="1">
        <v>24360</v>
      </c>
      <c r="H97" s="1">
        <v>6590</v>
      </c>
      <c r="I97">
        <v>1</v>
      </c>
      <c r="J97">
        <v>4.3</v>
      </c>
      <c r="K97">
        <v>1.45</v>
      </c>
      <c r="L97">
        <v>11.86</v>
      </c>
      <c r="M97">
        <v>2.2999999999999998</v>
      </c>
      <c r="N97">
        <v>1</v>
      </c>
    </row>
    <row r="98" spans="1:14" x14ac:dyDescent="0.25">
      <c r="A98">
        <v>2009</v>
      </c>
      <c r="B98" t="s">
        <v>54</v>
      </c>
      <c r="C98" t="s">
        <v>18</v>
      </c>
      <c r="D98" t="s">
        <v>89</v>
      </c>
      <c r="E98" s="1">
        <v>3974</v>
      </c>
      <c r="F98">
        <v>0</v>
      </c>
      <c r="G98" s="1">
        <v>12339</v>
      </c>
      <c r="H98" s="1">
        <v>4268</v>
      </c>
      <c r="I98">
        <v>1</v>
      </c>
      <c r="J98">
        <v>1.3</v>
      </c>
      <c r="K98">
        <v>0.16</v>
      </c>
      <c r="L98">
        <v>9.67</v>
      </c>
      <c r="M98">
        <v>1.37</v>
      </c>
      <c r="N98">
        <v>1</v>
      </c>
    </row>
    <row r="99" spans="1:14" x14ac:dyDescent="0.25">
      <c r="A99">
        <v>2008</v>
      </c>
      <c r="B99" t="s">
        <v>54</v>
      </c>
      <c r="C99" t="s">
        <v>18</v>
      </c>
      <c r="D99" t="s">
        <v>89</v>
      </c>
      <c r="E99" s="1">
        <v>31717</v>
      </c>
      <c r="F99" s="1">
        <v>2280</v>
      </c>
      <c r="G99" s="1">
        <v>61155</v>
      </c>
      <c r="H99" s="1">
        <v>15019</v>
      </c>
      <c r="I99">
        <v>1</v>
      </c>
      <c r="J99">
        <v>9.1</v>
      </c>
      <c r="K99">
        <v>3.75</v>
      </c>
      <c r="L99">
        <v>20.36</v>
      </c>
      <c r="M99">
        <v>3.96</v>
      </c>
      <c r="N99">
        <v>1</v>
      </c>
    </row>
    <row r="100" spans="1:14" x14ac:dyDescent="0.25">
      <c r="A100">
        <v>2007</v>
      </c>
      <c r="B100" t="s">
        <v>54</v>
      </c>
      <c r="C100" t="s">
        <v>18</v>
      </c>
      <c r="D100" t="s">
        <v>89</v>
      </c>
      <c r="E100" s="1">
        <v>17738</v>
      </c>
      <c r="F100" s="1">
        <v>5036</v>
      </c>
      <c r="G100" s="1">
        <v>30441</v>
      </c>
      <c r="H100" s="1">
        <v>6481</v>
      </c>
      <c r="I100">
        <v>1</v>
      </c>
      <c r="J100">
        <v>7.1</v>
      </c>
      <c r="K100">
        <v>3.78</v>
      </c>
      <c r="L100">
        <v>13.1</v>
      </c>
      <c r="M100">
        <v>2.2799999999999998</v>
      </c>
      <c r="N100">
        <v>1</v>
      </c>
    </row>
    <row r="101" spans="1:14" x14ac:dyDescent="0.25">
      <c r="A101">
        <v>2006</v>
      </c>
      <c r="B101" t="s">
        <v>54</v>
      </c>
      <c r="C101" t="s">
        <v>18</v>
      </c>
      <c r="D101" t="s">
        <v>89</v>
      </c>
      <c r="E101" s="1">
        <v>14582</v>
      </c>
      <c r="F101">
        <v>0</v>
      </c>
      <c r="G101" s="1">
        <v>30441</v>
      </c>
      <c r="H101" s="1">
        <v>8091</v>
      </c>
      <c r="I101">
        <v>1</v>
      </c>
      <c r="J101">
        <v>3.1</v>
      </c>
      <c r="K101">
        <v>1.0900000000000001</v>
      </c>
      <c r="L101">
        <v>8.75</v>
      </c>
      <c r="M101">
        <v>1.68</v>
      </c>
      <c r="N101">
        <v>1</v>
      </c>
    </row>
    <row r="102" spans="1:14" x14ac:dyDescent="0.25">
      <c r="A102">
        <v>2005</v>
      </c>
      <c r="B102" t="s">
        <v>54</v>
      </c>
      <c r="C102" t="s">
        <v>18</v>
      </c>
      <c r="D102" t="s">
        <v>89</v>
      </c>
      <c r="E102" s="1">
        <v>15230</v>
      </c>
      <c r="F102">
        <v>0</v>
      </c>
      <c r="G102" s="1">
        <v>31717</v>
      </c>
      <c r="H102" s="1">
        <v>8412</v>
      </c>
      <c r="I102">
        <v>1</v>
      </c>
      <c r="J102">
        <v>7.3</v>
      </c>
      <c r="K102">
        <v>2.6</v>
      </c>
      <c r="L102">
        <v>19.02</v>
      </c>
      <c r="M102">
        <v>3.77</v>
      </c>
      <c r="N102">
        <v>1</v>
      </c>
    </row>
    <row r="103" spans="1:14" x14ac:dyDescent="0.25">
      <c r="A103">
        <v>2004</v>
      </c>
      <c r="B103" t="s">
        <v>54</v>
      </c>
      <c r="C103" t="s">
        <v>18</v>
      </c>
      <c r="D103" t="s">
        <v>89</v>
      </c>
      <c r="E103" s="1">
        <v>10070</v>
      </c>
      <c r="F103">
        <v>0</v>
      </c>
      <c r="G103" s="1">
        <v>22458</v>
      </c>
      <c r="H103" s="1">
        <v>6320</v>
      </c>
      <c r="I103">
        <v>1</v>
      </c>
      <c r="J103">
        <v>3.9</v>
      </c>
      <c r="K103">
        <v>1.18</v>
      </c>
      <c r="L103">
        <v>12.33</v>
      </c>
      <c r="M103">
        <v>2.38</v>
      </c>
      <c r="N103">
        <v>1</v>
      </c>
    </row>
    <row r="104" spans="1:14" x14ac:dyDescent="0.25">
      <c r="A104">
        <v>2003</v>
      </c>
      <c r="B104" t="s">
        <v>54</v>
      </c>
      <c r="C104" t="s">
        <v>18</v>
      </c>
      <c r="D104" t="s">
        <v>89</v>
      </c>
      <c r="E104" s="1">
        <v>16004</v>
      </c>
      <c r="F104">
        <v>64</v>
      </c>
      <c r="G104" s="1">
        <v>31944</v>
      </c>
      <c r="H104" s="1">
        <v>8133</v>
      </c>
      <c r="I104">
        <v>1</v>
      </c>
      <c r="J104">
        <v>4.9000000000000004</v>
      </c>
      <c r="K104">
        <v>1.89</v>
      </c>
      <c r="L104">
        <v>12.2</v>
      </c>
      <c r="M104">
        <v>2.36</v>
      </c>
      <c r="N104">
        <v>1</v>
      </c>
    </row>
    <row r="105" spans="1:14" x14ac:dyDescent="0.25">
      <c r="A105">
        <v>2002</v>
      </c>
      <c r="B105" t="s">
        <v>54</v>
      </c>
      <c r="C105" t="s">
        <v>18</v>
      </c>
      <c r="D105" t="s">
        <v>89</v>
      </c>
      <c r="E105" s="1">
        <v>19358</v>
      </c>
      <c r="F105" s="1">
        <v>2254</v>
      </c>
      <c r="G105" s="1">
        <v>36462</v>
      </c>
      <c r="H105" s="1">
        <v>8727</v>
      </c>
      <c r="I105">
        <v>1</v>
      </c>
      <c r="J105">
        <v>5.5</v>
      </c>
      <c r="K105">
        <v>2.41</v>
      </c>
      <c r="L105">
        <v>12.2</v>
      </c>
      <c r="M105">
        <v>2.2999999999999998</v>
      </c>
      <c r="N105">
        <v>1</v>
      </c>
    </row>
    <row r="106" spans="1:14" x14ac:dyDescent="0.25">
      <c r="A106">
        <v>2001</v>
      </c>
      <c r="B106" t="s">
        <v>54</v>
      </c>
      <c r="C106" t="s">
        <v>18</v>
      </c>
      <c r="D106" t="s">
        <v>89</v>
      </c>
      <c r="E106" s="1">
        <v>22237</v>
      </c>
      <c r="F106" s="1">
        <v>3307</v>
      </c>
      <c r="G106" s="1">
        <v>41168</v>
      </c>
      <c r="H106" s="1">
        <v>9659</v>
      </c>
      <c r="I106">
        <v>1</v>
      </c>
      <c r="J106">
        <v>4.7</v>
      </c>
      <c r="K106">
        <v>2.06</v>
      </c>
      <c r="L106">
        <v>10.24</v>
      </c>
      <c r="M106">
        <v>1.92</v>
      </c>
      <c r="N106">
        <v>1</v>
      </c>
    </row>
    <row r="107" spans="1:14" x14ac:dyDescent="0.25">
      <c r="A107">
        <v>2000</v>
      </c>
      <c r="B107" t="s">
        <v>54</v>
      </c>
      <c r="C107" t="s">
        <v>18</v>
      </c>
      <c r="D107" t="s">
        <v>89</v>
      </c>
      <c r="E107" s="1">
        <v>18795</v>
      </c>
      <c r="F107" s="1">
        <v>2083</v>
      </c>
      <c r="G107" s="1">
        <v>35506</v>
      </c>
      <c r="H107" s="1">
        <v>8526</v>
      </c>
      <c r="I107">
        <v>1</v>
      </c>
      <c r="J107">
        <v>5.0999999999999996</v>
      </c>
      <c r="K107">
        <v>2.2000000000000002</v>
      </c>
      <c r="L107">
        <v>11.48</v>
      </c>
      <c r="M107">
        <v>2.17</v>
      </c>
      <c r="N107">
        <v>1</v>
      </c>
    </row>
    <row r="108" spans="1:14" x14ac:dyDescent="0.25">
      <c r="A108">
        <v>1999</v>
      </c>
      <c r="B108" t="s">
        <v>54</v>
      </c>
      <c r="C108" t="s">
        <v>18</v>
      </c>
      <c r="D108" t="s">
        <v>89</v>
      </c>
      <c r="E108" s="1">
        <v>12387</v>
      </c>
      <c r="F108">
        <v>0</v>
      </c>
      <c r="G108" s="1">
        <v>26504</v>
      </c>
      <c r="H108" s="1">
        <v>7203</v>
      </c>
      <c r="I108">
        <v>1</v>
      </c>
      <c r="J108">
        <v>2.1</v>
      </c>
      <c r="K108">
        <v>0.69</v>
      </c>
      <c r="L108">
        <v>6.21</v>
      </c>
      <c r="M108">
        <v>1.18</v>
      </c>
      <c r="N108">
        <v>1</v>
      </c>
    </row>
    <row r="109" spans="1:14" x14ac:dyDescent="0.25">
      <c r="A109">
        <v>1998</v>
      </c>
      <c r="B109" t="s">
        <v>54</v>
      </c>
      <c r="C109" t="s">
        <v>18</v>
      </c>
      <c r="D109" t="s">
        <v>89</v>
      </c>
      <c r="E109" s="1">
        <v>26868</v>
      </c>
      <c r="F109" s="1">
        <v>7905</v>
      </c>
      <c r="G109" s="1">
        <v>45830</v>
      </c>
      <c r="H109" s="1">
        <v>9675</v>
      </c>
      <c r="I109">
        <v>1</v>
      </c>
      <c r="J109">
        <v>6.9</v>
      </c>
      <c r="K109">
        <v>3.56</v>
      </c>
      <c r="L109">
        <v>12.83</v>
      </c>
      <c r="M109">
        <v>2.2599999999999998</v>
      </c>
      <c r="N109">
        <v>1</v>
      </c>
    </row>
    <row r="110" spans="1:14" x14ac:dyDescent="0.25">
      <c r="A110">
        <v>1997</v>
      </c>
      <c r="B110" t="s">
        <v>54</v>
      </c>
      <c r="C110" t="s">
        <v>18</v>
      </c>
      <c r="D110" t="s">
        <v>89</v>
      </c>
      <c r="E110" s="1">
        <v>28062</v>
      </c>
      <c r="F110" s="1">
        <v>4835</v>
      </c>
      <c r="G110" s="1">
        <v>51288</v>
      </c>
      <c r="H110" s="1">
        <v>11850</v>
      </c>
      <c r="I110">
        <v>1</v>
      </c>
      <c r="J110">
        <v>5.0999999999999996</v>
      </c>
      <c r="K110">
        <v>2.2999999999999998</v>
      </c>
      <c r="L110">
        <v>10.82</v>
      </c>
      <c r="M110">
        <v>2.02</v>
      </c>
      <c r="N110">
        <v>1</v>
      </c>
    </row>
    <row r="111" spans="1:14" x14ac:dyDescent="0.25">
      <c r="A111">
        <v>1996</v>
      </c>
      <c r="B111" t="s">
        <v>54</v>
      </c>
      <c r="C111" t="s">
        <v>18</v>
      </c>
      <c r="D111" t="s">
        <v>89</v>
      </c>
      <c r="E111" s="1">
        <v>19098</v>
      </c>
      <c r="F111" s="1">
        <v>3099</v>
      </c>
      <c r="G111" s="1">
        <v>35097</v>
      </c>
      <c r="H111" s="1">
        <v>8163</v>
      </c>
      <c r="I111">
        <v>1</v>
      </c>
      <c r="J111">
        <v>4.4000000000000004</v>
      </c>
      <c r="K111">
        <v>1.95</v>
      </c>
      <c r="L111">
        <v>9.4700000000000006</v>
      </c>
      <c r="M111">
        <v>1.77</v>
      </c>
      <c r="N111">
        <v>1</v>
      </c>
    </row>
    <row r="112" spans="1:14" x14ac:dyDescent="0.25">
      <c r="A112">
        <v>1995</v>
      </c>
      <c r="B112" t="s">
        <v>54</v>
      </c>
      <c r="C112" t="s">
        <v>18</v>
      </c>
      <c r="D112" t="s">
        <v>89</v>
      </c>
      <c r="E112" s="1">
        <v>13859</v>
      </c>
      <c r="F112" s="1">
        <v>1186</v>
      </c>
      <c r="G112" s="1">
        <v>26533</v>
      </c>
      <c r="H112" s="1">
        <v>6466</v>
      </c>
      <c r="I112">
        <v>1</v>
      </c>
      <c r="J112">
        <v>2.5</v>
      </c>
      <c r="K112">
        <v>1.01</v>
      </c>
      <c r="L112">
        <v>5.88</v>
      </c>
      <c r="M112">
        <v>1.1100000000000001</v>
      </c>
      <c r="N112">
        <v>1</v>
      </c>
    </row>
    <row r="113" spans="1:14" x14ac:dyDescent="0.25">
      <c r="A113">
        <v>1994</v>
      </c>
      <c r="B113" t="s">
        <v>54</v>
      </c>
      <c r="C113" t="s">
        <v>18</v>
      </c>
      <c r="D113" t="s">
        <v>89</v>
      </c>
      <c r="E113" s="1">
        <v>53213</v>
      </c>
      <c r="F113" s="1">
        <v>23121</v>
      </c>
      <c r="G113" s="1">
        <v>83306</v>
      </c>
      <c r="H113" s="1">
        <v>15354</v>
      </c>
      <c r="I113">
        <v>0</v>
      </c>
      <c r="J113">
        <v>7.9</v>
      </c>
      <c r="K113">
        <v>4.63</v>
      </c>
      <c r="L113">
        <v>13.12</v>
      </c>
      <c r="M113">
        <v>2.1</v>
      </c>
      <c r="N113">
        <v>0</v>
      </c>
    </row>
    <row r="114" spans="1:14" x14ac:dyDescent="0.25">
      <c r="A114">
        <v>1993</v>
      </c>
      <c r="B114" t="s">
        <v>54</v>
      </c>
      <c r="C114" t="s">
        <v>18</v>
      </c>
      <c r="D114" t="s">
        <v>89</v>
      </c>
      <c r="E114" s="1">
        <v>27246</v>
      </c>
      <c r="F114" s="1">
        <v>3160</v>
      </c>
      <c r="G114" s="1">
        <v>51332</v>
      </c>
      <c r="H114" s="1">
        <v>12289</v>
      </c>
      <c r="I114">
        <v>1</v>
      </c>
      <c r="J114">
        <v>3</v>
      </c>
      <c r="K114">
        <v>1.28</v>
      </c>
      <c r="L114">
        <v>7.01</v>
      </c>
      <c r="M114">
        <v>1.32</v>
      </c>
      <c r="N114">
        <v>1</v>
      </c>
    </row>
    <row r="115" spans="1:14" x14ac:dyDescent="0.25">
      <c r="A115">
        <v>2020</v>
      </c>
      <c r="B115" t="s">
        <v>53</v>
      </c>
      <c r="C115" t="s">
        <v>18</v>
      </c>
      <c r="D115" t="s">
        <v>89</v>
      </c>
      <c r="E115">
        <v>0</v>
      </c>
      <c r="I115">
        <v>2</v>
      </c>
      <c r="J115">
        <v>0</v>
      </c>
      <c r="N115">
        <v>2</v>
      </c>
    </row>
    <row r="116" spans="1:14" x14ac:dyDescent="0.25">
      <c r="A116">
        <v>2019</v>
      </c>
      <c r="B116" t="s">
        <v>53</v>
      </c>
      <c r="C116" t="s">
        <v>18</v>
      </c>
      <c r="D116" t="s">
        <v>89</v>
      </c>
      <c r="E116" s="1">
        <v>1836</v>
      </c>
      <c r="F116">
        <v>0</v>
      </c>
      <c r="G116" s="1">
        <v>6673</v>
      </c>
      <c r="H116" s="1">
        <v>2468</v>
      </c>
      <c r="I116">
        <v>1</v>
      </c>
      <c r="J116">
        <v>0.4</v>
      </c>
      <c r="K116">
        <v>0.03</v>
      </c>
      <c r="L116">
        <v>5.28</v>
      </c>
      <c r="M116">
        <v>0.53</v>
      </c>
      <c r="N116">
        <v>2</v>
      </c>
    </row>
    <row r="117" spans="1:14" x14ac:dyDescent="0.25">
      <c r="A117">
        <v>2018</v>
      </c>
      <c r="B117" t="s">
        <v>53</v>
      </c>
      <c r="C117" t="s">
        <v>18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53</v>
      </c>
      <c r="C118" t="s">
        <v>18</v>
      </c>
      <c r="D118" t="s">
        <v>89</v>
      </c>
      <c r="E118" s="1">
        <v>3105</v>
      </c>
      <c r="F118">
        <v>0</v>
      </c>
      <c r="G118" s="1">
        <v>9479</v>
      </c>
      <c r="H118" s="1">
        <v>3252</v>
      </c>
      <c r="I118">
        <v>1</v>
      </c>
      <c r="J118">
        <v>0.8</v>
      </c>
      <c r="K118">
        <v>0.1</v>
      </c>
      <c r="L118">
        <v>5.81</v>
      </c>
      <c r="M118">
        <v>0.82</v>
      </c>
      <c r="N118">
        <v>1</v>
      </c>
    </row>
    <row r="119" spans="1:14" x14ac:dyDescent="0.25">
      <c r="A119">
        <v>2016</v>
      </c>
      <c r="B119" t="s">
        <v>53</v>
      </c>
      <c r="C119" t="s">
        <v>18</v>
      </c>
      <c r="D119" t="s">
        <v>89</v>
      </c>
      <c r="E119" s="1">
        <v>4676</v>
      </c>
      <c r="F119">
        <v>0</v>
      </c>
      <c r="G119" s="1">
        <v>12369</v>
      </c>
      <c r="H119" s="1">
        <v>3925</v>
      </c>
      <c r="I119">
        <v>1</v>
      </c>
      <c r="J119">
        <v>1.6</v>
      </c>
      <c r="K119">
        <v>0.31</v>
      </c>
      <c r="L119">
        <v>7.6</v>
      </c>
      <c r="M119">
        <v>1.29</v>
      </c>
      <c r="N119">
        <v>1</v>
      </c>
    </row>
    <row r="120" spans="1:14" x14ac:dyDescent="0.25">
      <c r="A120">
        <v>2015</v>
      </c>
      <c r="B120" t="s">
        <v>53</v>
      </c>
      <c r="C120" t="s">
        <v>18</v>
      </c>
      <c r="D120" t="s">
        <v>89</v>
      </c>
      <c r="E120" s="1">
        <v>3990</v>
      </c>
      <c r="F120">
        <v>0</v>
      </c>
      <c r="G120" s="1">
        <v>12310</v>
      </c>
      <c r="H120" s="1">
        <v>4245</v>
      </c>
      <c r="I120">
        <v>1</v>
      </c>
      <c r="J120">
        <v>0.9</v>
      </c>
      <c r="K120">
        <v>0.12</v>
      </c>
      <c r="L120">
        <v>6.94</v>
      </c>
      <c r="M120">
        <v>0.97</v>
      </c>
      <c r="N120">
        <v>1</v>
      </c>
    </row>
    <row r="121" spans="1:14" x14ac:dyDescent="0.25">
      <c r="A121">
        <v>2014</v>
      </c>
      <c r="B121" t="s">
        <v>53</v>
      </c>
      <c r="C121" t="s">
        <v>18</v>
      </c>
      <c r="D121" t="s">
        <v>89</v>
      </c>
      <c r="E121" s="1">
        <v>3208</v>
      </c>
      <c r="F121">
        <v>0</v>
      </c>
      <c r="G121" s="1">
        <v>10170</v>
      </c>
      <c r="H121" s="1">
        <v>3552</v>
      </c>
      <c r="I121">
        <v>1</v>
      </c>
      <c r="J121">
        <v>1.1000000000000001</v>
      </c>
      <c r="K121">
        <v>0.13</v>
      </c>
      <c r="L121">
        <v>9.0399999999999991</v>
      </c>
      <c r="M121">
        <v>1.23</v>
      </c>
      <c r="N121">
        <v>1</v>
      </c>
    </row>
    <row r="122" spans="1:14" x14ac:dyDescent="0.25">
      <c r="A122">
        <v>2013</v>
      </c>
      <c r="B122" t="s">
        <v>53</v>
      </c>
      <c r="C122" t="s">
        <v>18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53</v>
      </c>
      <c r="C123" t="s">
        <v>18</v>
      </c>
      <c r="D123" t="s">
        <v>89</v>
      </c>
      <c r="E123" s="1">
        <v>2829</v>
      </c>
      <c r="F123">
        <v>0</v>
      </c>
      <c r="G123" s="1">
        <v>9700</v>
      </c>
      <c r="H123" s="1">
        <v>3506</v>
      </c>
      <c r="I123">
        <v>1</v>
      </c>
      <c r="J123">
        <v>0.8</v>
      </c>
      <c r="K123">
        <v>7.0000000000000007E-2</v>
      </c>
      <c r="L123">
        <v>8.5299999999999994</v>
      </c>
      <c r="M123">
        <v>1</v>
      </c>
      <c r="N123">
        <v>1</v>
      </c>
    </row>
    <row r="124" spans="1:14" x14ac:dyDescent="0.25">
      <c r="A124">
        <v>2011</v>
      </c>
      <c r="B124" t="s">
        <v>53</v>
      </c>
      <c r="C124" t="s">
        <v>18</v>
      </c>
      <c r="D124" t="s">
        <v>89</v>
      </c>
      <c r="E124">
        <v>0</v>
      </c>
      <c r="I124">
        <v>2</v>
      </c>
      <c r="J124">
        <v>0</v>
      </c>
      <c r="N124">
        <v>2</v>
      </c>
    </row>
    <row r="125" spans="1:14" x14ac:dyDescent="0.25">
      <c r="A125">
        <v>2010</v>
      </c>
      <c r="B125" t="s">
        <v>53</v>
      </c>
      <c r="C125" t="s">
        <v>18</v>
      </c>
      <c r="D125" t="s">
        <v>89</v>
      </c>
      <c r="E125">
        <v>0</v>
      </c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53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53</v>
      </c>
      <c r="C127" t="s">
        <v>18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53</v>
      </c>
      <c r="C128" t="s">
        <v>18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53</v>
      </c>
      <c r="C129" t="s">
        <v>18</v>
      </c>
      <c r="D129" t="s">
        <v>89</v>
      </c>
      <c r="E129" s="1">
        <v>7523</v>
      </c>
      <c r="F129">
        <v>0</v>
      </c>
      <c r="G129" s="1">
        <v>18452</v>
      </c>
      <c r="H129" s="1">
        <v>5576</v>
      </c>
      <c r="I129">
        <v>1</v>
      </c>
      <c r="J129">
        <v>1.6</v>
      </c>
      <c r="K129">
        <v>0.39</v>
      </c>
      <c r="L129">
        <v>6.55</v>
      </c>
      <c r="M129">
        <v>1.18</v>
      </c>
      <c r="N129">
        <v>1</v>
      </c>
    </row>
    <row r="130" spans="1:14" x14ac:dyDescent="0.25">
      <c r="A130">
        <v>2005</v>
      </c>
      <c r="B130" t="s">
        <v>53</v>
      </c>
      <c r="C130" t="s">
        <v>18</v>
      </c>
      <c r="D130" t="s">
        <v>89</v>
      </c>
      <c r="E130">
        <v>0</v>
      </c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53</v>
      </c>
      <c r="C131" t="s">
        <v>18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53</v>
      </c>
      <c r="C132" t="s">
        <v>18</v>
      </c>
      <c r="D132" t="s">
        <v>89</v>
      </c>
      <c r="E132">
        <v>0</v>
      </c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53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53</v>
      </c>
      <c r="C134" t="s">
        <v>18</v>
      </c>
      <c r="D134" t="s">
        <v>89</v>
      </c>
      <c r="E134">
        <v>0</v>
      </c>
      <c r="I134">
        <v>2</v>
      </c>
      <c r="J134">
        <v>0</v>
      </c>
      <c r="N134">
        <v>2</v>
      </c>
    </row>
    <row r="135" spans="1:14" x14ac:dyDescent="0.25">
      <c r="A135">
        <v>2000</v>
      </c>
      <c r="B135" t="s">
        <v>53</v>
      </c>
      <c r="C135" t="s">
        <v>18</v>
      </c>
      <c r="D135" t="s">
        <v>89</v>
      </c>
      <c r="E135" s="1">
        <v>4295</v>
      </c>
      <c r="F135">
        <v>0</v>
      </c>
      <c r="G135" s="1">
        <v>11295</v>
      </c>
      <c r="H135" s="1">
        <v>3571</v>
      </c>
      <c r="I135">
        <v>1</v>
      </c>
      <c r="J135">
        <v>1.2</v>
      </c>
      <c r="K135">
        <v>0.23</v>
      </c>
      <c r="L135">
        <v>5.64</v>
      </c>
      <c r="M135">
        <v>0.96</v>
      </c>
      <c r="N135">
        <v>1</v>
      </c>
    </row>
    <row r="136" spans="1:14" x14ac:dyDescent="0.25">
      <c r="A136">
        <v>1999</v>
      </c>
      <c r="B136" t="s">
        <v>53</v>
      </c>
      <c r="C136" t="s">
        <v>18</v>
      </c>
      <c r="D136" t="s">
        <v>89</v>
      </c>
      <c r="E136" s="1">
        <v>5358</v>
      </c>
      <c r="F136">
        <v>0</v>
      </c>
      <c r="G136" s="1">
        <v>14135</v>
      </c>
      <c r="H136" s="1">
        <v>4478</v>
      </c>
      <c r="I136">
        <v>1</v>
      </c>
      <c r="J136">
        <v>0.9</v>
      </c>
      <c r="K136">
        <v>0.18</v>
      </c>
      <c r="L136">
        <v>4.46</v>
      </c>
      <c r="M136">
        <v>0.75</v>
      </c>
      <c r="N136">
        <v>1</v>
      </c>
    </row>
    <row r="137" spans="1:14" x14ac:dyDescent="0.25">
      <c r="A137">
        <v>1998</v>
      </c>
      <c r="B137" t="s">
        <v>53</v>
      </c>
      <c r="C137" t="s">
        <v>18</v>
      </c>
      <c r="D137" t="s">
        <v>89</v>
      </c>
      <c r="E137">
        <v>0</v>
      </c>
      <c r="I137">
        <v>2</v>
      </c>
      <c r="J137">
        <v>0</v>
      </c>
      <c r="N137">
        <v>2</v>
      </c>
    </row>
    <row r="138" spans="1:14" x14ac:dyDescent="0.25">
      <c r="A138">
        <v>1997</v>
      </c>
      <c r="B138" t="s">
        <v>53</v>
      </c>
      <c r="C138" t="s">
        <v>18</v>
      </c>
      <c r="D138" t="s">
        <v>89</v>
      </c>
      <c r="E138">
        <v>0</v>
      </c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53</v>
      </c>
      <c r="C139" t="s">
        <v>18</v>
      </c>
      <c r="D139" t="s">
        <v>89</v>
      </c>
      <c r="E139" s="1">
        <v>5459</v>
      </c>
      <c r="F139">
        <v>0</v>
      </c>
      <c r="G139" s="1">
        <v>13211</v>
      </c>
      <c r="H139" s="1">
        <v>3955</v>
      </c>
      <c r="I139">
        <v>1</v>
      </c>
      <c r="J139">
        <v>1.2</v>
      </c>
      <c r="K139">
        <v>0.31</v>
      </c>
      <c r="L139">
        <v>4.93</v>
      </c>
      <c r="M139">
        <v>0.89</v>
      </c>
      <c r="N139">
        <v>1</v>
      </c>
    </row>
    <row r="140" spans="1:14" x14ac:dyDescent="0.25">
      <c r="A140">
        <v>1995</v>
      </c>
      <c r="B140" t="s">
        <v>53</v>
      </c>
      <c r="C140" t="s">
        <v>18</v>
      </c>
      <c r="D140" t="s">
        <v>89</v>
      </c>
      <c r="E140" s="1">
        <v>2262</v>
      </c>
      <c r="F140">
        <v>0</v>
      </c>
      <c r="G140" s="1">
        <v>6888</v>
      </c>
      <c r="H140" s="1">
        <v>2360</v>
      </c>
      <c r="I140">
        <v>1</v>
      </c>
      <c r="J140">
        <v>0.4</v>
      </c>
      <c r="K140">
        <v>0.05</v>
      </c>
      <c r="L140">
        <v>3.01</v>
      </c>
      <c r="M140">
        <v>0.42</v>
      </c>
      <c r="N140">
        <v>2</v>
      </c>
    </row>
    <row r="141" spans="1:14" x14ac:dyDescent="0.25">
      <c r="A141">
        <v>1994</v>
      </c>
      <c r="B141" t="s">
        <v>53</v>
      </c>
      <c r="C141" t="s">
        <v>18</v>
      </c>
      <c r="D141" t="s">
        <v>89</v>
      </c>
      <c r="E141" s="1">
        <v>4970</v>
      </c>
      <c r="F141">
        <v>0</v>
      </c>
      <c r="G141" s="1">
        <v>12944</v>
      </c>
      <c r="H141" s="1">
        <v>4068</v>
      </c>
      <c r="I141">
        <v>1</v>
      </c>
      <c r="J141">
        <v>0.7</v>
      </c>
      <c r="K141">
        <v>0.15</v>
      </c>
      <c r="L141">
        <v>3.55</v>
      </c>
      <c r="M141">
        <v>0.6</v>
      </c>
      <c r="N141">
        <v>1</v>
      </c>
    </row>
    <row r="142" spans="1:14" x14ac:dyDescent="0.25">
      <c r="A142">
        <v>1993</v>
      </c>
      <c r="B142" t="s">
        <v>53</v>
      </c>
      <c r="C142" t="s">
        <v>18</v>
      </c>
      <c r="D142" t="s">
        <v>89</v>
      </c>
      <c r="E142">
        <v>0</v>
      </c>
      <c r="I142">
        <v>2</v>
      </c>
      <c r="J142">
        <v>0</v>
      </c>
      <c r="N142">
        <v>2</v>
      </c>
    </row>
    <row r="143" spans="1:14" x14ac:dyDescent="0.25">
      <c r="A143">
        <v>2020</v>
      </c>
      <c r="B143" t="s">
        <v>52</v>
      </c>
      <c r="C143" t="s">
        <v>18</v>
      </c>
      <c r="D143" t="s">
        <v>89</v>
      </c>
      <c r="E143">
        <v>0</v>
      </c>
      <c r="I143">
        <v>2</v>
      </c>
      <c r="J143">
        <v>0</v>
      </c>
      <c r="N143">
        <v>2</v>
      </c>
    </row>
    <row r="144" spans="1:14" x14ac:dyDescent="0.25">
      <c r="A144">
        <v>2019</v>
      </c>
      <c r="B144" t="s">
        <v>52</v>
      </c>
      <c r="C144" t="s">
        <v>18</v>
      </c>
      <c r="D144" t="s">
        <v>89</v>
      </c>
      <c r="E144">
        <v>836</v>
      </c>
      <c r="F144">
        <v>0</v>
      </c>
      <c r="G144" s="1">
        <v>4031</v>
      </c>
      <c r="H144" s="1">
        <v>1630</v>
      </c>
      <c r="I144">
        <v>1</v>
      </c>
      <c r="J144">
        <v>0.2</v>
      </c>
      <c r="K144">
        <v>0</v>
      </c>
      <c r="L144">
        <v>7.67</v>
      </c>
      <c r="M144">
        <v>0.35</v>
      </c>
      <c r="N144">
        <v>2</v>
      </c>
    </row>
    <row r="145" spans="1:14" x14ac:dyDescent="0.25">
      <c r="A145">
        <v>2018</v>
      </c>
      <c r="B145" t="s">
        <v>52</v>
      </c>
      <c r="C145" t="s">
        <v>18</v>
      </c>
      <c r="D145" t="s">
        <v>89</v>
      </c>
      <c r="E145">
        <v>504</v>
      </c>
      <c r="F145">
        <v>0</v>
      </c>
      <c r="G145" s="1">
        <v>2738</v>
      </c>
      <c r="H145" s="1">
        <v>1140</v>
      </c>
      <c r="I145">
        <v>1</v>
      </c>
      <c r="J145">
        <v>0.1</v>
      </c>
      <c r="K145">
        <v>0</v>
      </c>
      <c r="L145">
        <v>5.46</v>
      </c>
      <c r="M145">
        <v>0.15</v>
      </c>
      <c r="N145">
        <v>2</v>
      </c>
    </row>
    <row r="146" spans="1:14" x14ac:dyDescent="0.25">
      <c r="A146">
        <v>2017</v>
      </c>
      <c r="B146" t="s">
        <v>52</v>
      </c>
      <c r="C146" t="s">
        <v>18</v>
      </c>
      <c r="D146" t="s">
        <v>89</v>
      </c>
      <c r="E146" s="1">
        <v>9242</v>
      </c>
      <c r="F146">
        <v>0</v>
      </c>
      <c r="G146" s="1">
        <v>20758</v>
      </c>
      <c r="H146" s="1">
        <v>5876</v>
      </c>
      <c r="I146">
        <v>1</v>
      </c>
      <c r="J146">
        <v>2.2999999999999998</v>
      </c>
      <c r="K146">
        <v>0.69</v>
      </c>
      <c r="L146">
        <v>7.69</v>
      </c>
      <c r="M146">
        <v>1.45</v>
      </c>
      <c r="N146">
        <v>1</v>
      </c>
    </row>
    <row r="147" spans="1:14" x14ac:dyDescent="0.25">
      <c r="A147">
        <v>2016</v>
      </c>
      <c r="B147" t="s">
        <v>52</v>
      </c>
      <c r="C147" t="s">
        <v>18</v>
      </c>
      <c r="D147" t="s">
        <v>89</v>
      </c>
      <c r="E147" s="1">
        <v>5349</v>
      </c>
      <c r="F147">
        <v>0</v>
      </c>
      <c r="G147" s="1">
        <v>13629</v>
      </c>
      <c r="H147" s="1">
        <v>4224</v>
      </c>
      <c r="I147">
        <v>1</v>
      </c>
      <c r="J147">
        <v>1.8</v>
      </c>
      <c r="K147">
        <v>0.39</v>
      </c>
      <c r="L147">
        <v>7.88</v>
      </c>
      <c r="M147">
        <v>1.39</v>
      </c>
      <c r="N147">
        <v>1</v>
      </c>
    </row>
    <row r="148" spans="1:14" x14ac:dyDescent="0.25">
      <c r="A148">
        <v>2015</v>
      </c>
      <c r="B148" t="s">
        <v>52</v>
      </c>
      <c r="C148" t="s">
        <v>18</v>
      </c>
      <c r="D148" t="s">
        <v>89</v>
      </c>
      <c r="E148">
        <v>0</v>
      </c>
      <c r="I148">
        <v>2</v>
      </c>
      <c r="J148">
        <v>0</v>
      </c>
      <c r="N148">
        <v>2</v>
      </c>
    </row>
    <row r="149" spans="1:14" x14ac:dyDescent="0.25">
      <c r="A149">
        <v>2014</v>
      </c>
      <c r="B149" t="s">
        <v>52</v>
      </c>
      <c r="C149" t="s">
        <v>18</v>
      </c>
      <c r="D149" t="s">
        <v>89</v>
      </c>
      <c r="E149">
        <v>0</v>
      </c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52</v>
      </c>
      <c r="C150" t="s">
        <v>18</v>
      </c>
      <c r="D150" t="s">
        <v>89</v>
      </c>
      <c r="E150">
        <v>0</v>
      </c>
      <c r="I150">
        <v>2</v>
      </c>
      <c r="J150">
        <v>0</v>
      </c>
      <c r="N150">
        <v>2</v>
      </c>
    </row>
    <row r="151" spans="1:14" x14ac:dyDescent="0.25">
      <c r="A151">
        <v>2012</v>
      </c>
      <c r="B151" t="s">
        <v>52</v>
      </c>
      <c r="C151" t="s">
        <v>18</v>
      </c>
      <c r="D151" t="s">
        <v>89</v>
      </c>
      <c r="E151">
        <v>0</v>
      </c>
      <c r="I151">
        <v>2</v>
      </c>
      <c r="J151">
        <v>0</v>
      </c>
      <c r="N151">
        <v>2</v>
      </c>
    </row>
    <row r="152" spans="1:14" x14ac:dyDescent="0.25">
      <c r="A152">
        <v>2011</v>
      </c>
      <c r="B152" t="s">
        <v>52</v>
      </c>
      <c r="C152" t="s">
        <v>18</v>
      </c>
      <c r="D152" t="s">
        <v>89</v>
      </c>
      <c r="E152" s="1">
        <v>2911</v>
      </c>
      <c r="F152">
        <v>0</v>
      </c>
      <c r="G152" s="1">
        <v>8706</v>
      </c>
      <c r="H152" s="1">
        <v>2957</v>
      </c>
      <c r="I152">
        <v>1</v>
      </c>
      <c r="J152">
        <v>1.2</v>
      </c>
      <c r="K152">
        <v>0.17</v>
      </c>
      <c r="L152">
        <v>8.0399999999999991</v>
      </c>
      <c r="M152">
        <v>1.19</v>
      </c>
      <c r="N152">
        <v>1</v>
      </c>
    </row>
    <row r="153" spans="1:14" x14ac:dyDescent="0.25">
      <c r="A153">
        <v>2010</v>
      </c>
      <c r="B153" t="s">
        <v>52</v>
      </c>
      <c r="C153" t="s">
        <v>18</v>
      </c>
      <c r="D153" t="s">
        <v>89</v>
      </c>
      <c r="E153">
        <v>0</v>
      </c>
      <c r="I153">
        <v>2</v>
      </c>
      <c r="J153">
        <v>0</v>
      </c>
      <c r="N153">
        <v>2</v>
      </c>
    </row>
    <row r="154" spans="1:14" x14ac:dyDescent="0.25">
      <c r="A154">
        <v>2009</v>
      </c>
      <c r="B154" t="s">
        <v>52</v>
      </c>
      <c r="C154" t="s">
        <v>18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52</v>
      </c>
      <c r="C155" t="s">
        <v>18</v>
      </c>
      <c r="D155" t="s">
        <v>89</v>
      </c>
      <c r="E155" s="1">
        <v>40105</v>
      </c>
      <c r="F155" s="1">
        <v>6411</v>
      </c>
      <c r="G155" s="1">
        <v>73798</v>
      </c>
      <c r="H155" s="1">
        <v>17191</v>
      </c>
      <c r="I155">
        <v>1</v>
      </c>
      <c r="J155">
        <v>11.5</v>
      </c>
      <c r="K155">
        <v>5.21</v>
      </c>
      <c r="L155">
        <v>23.4</v>
      </c>
      <c r="M155">
        <v>4.4400000000000004</v>
      </c>
      <c r="N155">
        <v>1</v>
      </c>
    </row>
    <row r="156" spans="1:14" x14ac:dyDescent="0.25">
      <c r="A156">
        <v>2007</v>
      </c>
      <c r="B156" t="s">
        <v>52</v>
      </c>
      <c r="C156" t="s">
        <v>18</v>
      </c>
      <c r="D156" t="s">
        <v>89</v>
      </c>
      <c r="E156" s="1">
        <v>5329</v>
      </c>
      <c r="F156">
        <v>0</v>
      </c>
      <c r="G156" s="1">
        <v>10723</v>
      </c>
      <c r="H156" s="1">
        <v>2752</v>
      </c>
      <c r="I156">
        <v>1</v>
      </c>
      <c r="J156">
        <v>2.1</v>
      </c>
      <c r="K156">
        <v>0.82</v>
      </c>
      <c r="L156">
        <v>5.47</v>
      </c>
      <c r="M156">
        <v>1.04</v>
      </c>
      <c r="N156">
        <v>1</v>
      </c>
    </row>
    <row r="157" spans="1:14" x14ac:dyDescent="0.25">
      <c r="A157">
        <v>2006</v>
      </c>
      <c r="B157" t="s">
        <v>52</v>
      </c>
      <c r="C157" t="s">
        <v>18</v>
      </c>
      <c r="D157" t="s">
        <v>89</v>
      </c>
      <c r="E157">
        <v>0</v>
      </c>
      <c r="I157">
        <v>2</v>
      </c>
      <c r="J157">
        <v>0</v>
      </c>
      <c r="N157">
        <v>2</v>
      </c>
    </row>
    <row r="158" spans="1:14" x14ac:dyDescent="0.25">
      <c r="A158">
        <v>2005</v>
      </c>
      <c r="B158" t="s">
        <v>52</v>
      </c>
      <c r="C158" t="s">
        <v>18</v>
      </c>
      <c r="D158" t="s">
        <v>89</v>
      </c>
      <c r="E158" s="1">
        <v>2987</v>
      </c>
      <c r="F158">
        <v>0</v>
      </c>
      <c r="G158" s="1">
        <v>9635</v>
      </c>
      <c r="H158" s="1">
        <v>3392</v>
      </c>
      <c r="I158">
        <v>1</v>
      </c>
      <c r="J158">
        <v>1.4</v>
      </c>
      <c r="K158">
        <v>0.16</v>
      </c>
      <c r="L158">
        <v>11.86</v>
      </c>
      <c r="M158">
        <v>1.61</v>
      </c>
      <c r="N158">
        <v>1</v>
      </c>
    </row>
    <row r="159" spans="1:14" x14ac:dyDescent="0.25">
      <c r="A159">
        <v>2004</v>
      </c>
      <c r="B159" t="s">
        <v>52</v>
      </c>
      <c r="C159" t="s">
        <v>18</v>
      </c>
      <c r="D159" t="s">
        <v>89</v>
      </c>
      <c r="E159">
        <v>0</v>
      </c>
      <c r="I159">
        <v>2</v>
      </c>
      <c r="J159">
        <v>0</v>
      </c>
      <c r="N159">
        <v>2</v>
      </c>
    </row>
    <row r="160" spans="1:14" x14ac:dyDescent="0.25">
      <c r="A160">
        <v>2003</v>
      </c>
      <c r="B160" t="s">
        <v>52</v>
      </c>
      <c r="C160" t="s">
        <v>18</v>
      </c>
      <c r="D160" t="s">
        <v>89</v>
      </c>
      <c r="E160">
        <v>0</v>
      </c>
      <c r="I160">
        <v>2</v>
      </c>
      <c r="J160">
        <v>0</v>
      </c>
      <c r="N160">
        <v>2</v>
      </c>
    </row>
    <row r="161" spans="1:14" x14ac:dyDescent="0.25">
      <c r="A161">
        <v>2002</v>
      </c>
      <c r="B161" t="s">
        <v>52</v>
      </c>
      <c r="C161" t="s">
        <v>18</v>
      </c>
      <c r="D161" t="s">
        <v>89</v>
      </c>
      <c r="E161" s="1">
        <v>5467</v>
      </c>
      <c r="F161">
        <v>0</v>
      </c>
      <c r="G161" s="1">
        <v>13337</v>
      </c>
      <c r="H161" s="1">
        <v>4016</v>
      </c>
      <c r="I161">
        <v>1</v>
      </c>
      <c r="J161">
        <v>1.6</v>
      </c>
      <c r="K161">
        <v>0.38</v>
      </c>
      <c r="L161">
        <v>6.17</v>
      </c>
      <c r="M161">
        <v>1.1200000000000001</v>
      </c>
      <c r="N161">
        <v>1</v>
      </c>
    </row>
    <row r="162" spans="1:14" x14ac:dyDescent="0.25">
      <c r="A162">
        <v>2001</v>
      </c>
      <c r="B162" t="s">
        <v>52</v>
      </c>
      <c r="C162" t="s">
        <v>18</v>
      </c>
      <c r="D162" t="s">
        <v>89</v>
      </c>
      <c r="E162" s="1">
        <v>2608</v>
      </c>
      <c r="F162">
        <v>0</v>
      </c>
      <c r="G162" s="1">
        <v>8326</v>
      </c>
      <c r="H162" s="1">
        <v>2917</v>
      </c>
      <c r="I162">
        <v>1</v>
      </c>
      <c r="J162">
        <v>0.5</v>
      </c>
      <c r="K162">
        <v>0.06</v>
      </c>
      <c r="L162">
        <v>4.68</v>
      </c>
      <c r="M162">
        <v>0.61</v>
      </c>
      <c r="N162">
        <v>1</v>
      </c>
    </row>
    <row r="163" spans="1:14" x14ac:dyDescent="0.25">
      <c r="A163">
        <v>2000</v>
      </c>
      <c r="B163" t="s">
        <v>52</v>
      </c>
      <c r="C163" t="s">
        <v>18</v>
      </c>
      <c r="D163" t="s">
        <v>89</v>
      </c>
      <c r="E163" s="1">
        <v>9605</v>
      </c>
      <c r="F163">
        <v>0</v>
      </c>
      <c r="G163" s="1">
        <v>20769</v>
      </c>
      <c r="H163" s="1">
        <v>5696</v>
      </c>
      <c r="I163">
        <v>1</v>
      </c>
      <c r="J163">
        <v>2.6</v>
      </c>
      <c r="K163">
        <v>0.85</v>
      </c>
      <c r="L163">
        <v>7.82</v>
      </c>
      <c r="M163">
        <v>1.49</v>
      </c>
      <c r="N163">
        <v>1</v>
      </c>
    </row>
    <row r="164" spans="1:14" x14ac:dyDescent="0.25">
      <c r="A164">
        <v>1999</v>
      </c>
      <c r="B164" t="s">
        <v>52</v>
      </c>
      <c r="C164" t="s">
        <v>18</v>
      </c>
      <c r="D164" t="s">
        <v>89</v>
      </c>
      <c r="E164" s="1">
        <v>2751</v>
      </c>
      <c r="F164">
        <v>0</v>
      </c>
      <c r="G164" s="1">
        <v>8833</v>
      </c>
      <c r="H164" s="1">
        <v>3103</v>
      </c>
      <c r="I164">
        <v>1</v>
      </c>
      <c r="J164">
        <v>0.5</v>
      </c>
      <c r="K164">
        <v>0.05</v>
      </c>
      <c r="L164">
        <v>4.0599999999999996</v>
      </c>
      <c r="M164">
        <v>0.52</v>
      </c>
      <c r="N164">
        <v>2</v>
      </c>
    </row>
    <row r="165" spans="1:14" x14ac:dyDescent="0.25">
      <c r="A165">
        <v>1998</v>
      </c>
      <c r="B165" t="s">
        <v>52</v>
      </c>
      <c r="C165" t="s">
        <v>18</v>
      </c>
      <c r="D165" t="s">
        <v>89</v>
      </c>
      <c r="E165" s="1">
        <v>2977</v>
      </c>
      <c r="F165">
        <v>0</v>
      </c>
      <c r="G165" s="1">
        <v>8024</v>
      </c>
      <c r="H165" s="1">
        <v>2575</v>
      </c>
      <c r="I165">
        <v>1</v>
      </c>
      <c r="J165">
        <v>0.8</v>
      </c>
      <c r="K165">
        <v>0.14000000000000001</v>
      </c>
      <c r="L165">
        <v>3.96</v>
      </c>
      <c r="M165">
        <v>0.65</v>
      </c>
      <c r="N165">
        <v>1</v>
      </c>
    </row>
    <row r="166" spans="1:14" x14ac:dyDescent="0.25">
      <c r="A166">
        <v>1997</v>
      </c>
      <c r="B166" t="s">
        <v>52</v>
      </c>
      <c r="C166" t="s">
        <v>18</v>
      </c>
      <c r="D166" t="s">
        <v>89</v>
      </c>
      <c r="E166">
        <v>0</v>
      </c>
      <c r="I166">
        <v>2</v>
      </c>
      <c r="J166">
        <v>0</v>
      </c>
      <c r="N166">
        <v>2</v>
      </c>
    </row>
    <row r="167" spans="1:14" x14ac:dyDescent="0.25">
      <c r="A167">
        <v>1996</v>
      </c>
      <c r="B167" t="s">
        <v>52</v>
      </c>
      <c r="C167" t="s">
        <v>18</v>
      </c>
      <c r="D167" t="s">
        <v>89</v>
      </c>
      <c r="E167">
        <v>0</v>
      </c>
      <c r="I167">
        <v>2</v>
      </c>
      <c r="J167">
        <v>0</v>
      </c>
      <c r="N167">
        <v>2</v>
      </c>
    </row>
    <row r="168" spans="1:14" x14ac:dyDescent="0.25">
      <c r="A168">
        <v>1995</v>
      </c>
      <c r="B168" t="s">
        <v>52</v>
      </c>
      <c r="C168" t="s">
        <v>18</v>
      </c>
      <c r="D168" t="s">
        <v>89</v>
      </c>
      <c r="E168">
        <v>0</v>
      </c>
      <c r="I168">
        <v>2</v>
      </c>
      <c r="J168">
        <v>0</v>
      </c>
      <c r="N168">
        <v>2</v>
      </c>
    </row>
    <row r="169" spans="1:14" x14ac:dyDescent="0.25">
      <c r="A169">
        <v>1994</v>
      </c>
      <c r="B169" t="s">
        <v>52</v>
      </c>
      <c r="C169" t="s">
        <v>18</v>
      </c>
      <c r="D169" t="s">
        <v>89</v>
      </c>
      <c r="E169" s="1">
        <v>5876</v>
      </c>
      <c r="F169">
        <v>0</v>
      </c>
      <c r="G169" s="1">
        <v>14603</v>
      </c>
      <c r="H169" s="1">
        <v>4452</v>
      </c>
      <c r="I169">
        <v>1</v>
      </c>
      <c r="J169">
        <v>0.9</v>
      </c>
      <c r="K169">
        <v>0.2</v>
      </c>
      <c r="L169">
        <v>3.73</v>
      </c>
      <c r="M169">
        <v>0.65</v>
      </c>
      <c r="N169">
        <v>1</v>
      </c>
    </row>
    <row r="170" spans="1:14" x14ac:dyDescent="0.25">
      <c r="A170">
        <v>1993</v>
      </c>
      <c r="B170" t="s">
        <v>52</v>
      </c>
      <c r="C170" t="s">
        <v>18</v>
      </c>
      <c r="D170" t="s">
        <v>89</v>
      </c>
      <c r="E170" s="1">
        <v>2567</v>
      </c>
      <c r="F170">
        <v>0</v>
      </c>
      <c r="G170" s="1">
        <v>9173</v>
      </c>
      <c r="H170" s="1">
        <v>3370</v>
      </c>
      <c r="I170">
        <v>1</v>
      </c>
      <c r="J170">
        <v>0.3</v>
      </c>
      <c r="K170">
        <v>0.02</v>
      </c>
      <c r="L170">
        <v>3.61</v>
      </c>
      <c r="M170">
        <v>0.37</v>
      </c>
      <c r="N170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E60E-619D-40C8-AC31-9D9A7A27D8AD}">
  <dimension ref="A1:AA170"/>
  <sheetViews>
    <sheetView topLeftCell="P15" workbookViewId="0">
      <selection activeCell="U33" sqref="U33"/>
    </sheetView>
  </sheetViews>
  <sheetFormatPr defaultRowHeight="15" x14ac:dyDescent="0.25"/>
  <cols>
    <col min="2" max="2" width="16.85546875" customWidth="1"/>
    <col min="3" max="3" width="17" customWidth="1"/>
    <col min="4" max="4" width="15" customWidth="1"/>
    <col min="5" max="5" width="16.28515625" customWidth="1"/>
    <col min="8" max="8" width="24.140625" customWidth="1"/>
    <col min="10" max="10" width="24.7109375" customWidth="1"/>
    <col min="16" max="16" width="18.85546875" customWidth="1"/>
    <col min="17" max="17" width="21" bestFit="1" customWidth="1"/>
    <col min="18" max="23" width="32" bestFit="1" customWidth="1"/>
    <col min="24" max="24" width="12" bestFit="1" customWidth="1"/>
    <col min="25" max="25" width="18" bestFit="1" customWidth="1"/>
    <col min="26" max="26" width="16.28515625" customWidth="1"/>
    <col min="27" max="27" width="18" bestFit="1" customWidth="1"/>
    <col min="28" max="28" width="32.42578125" bestFit="1" customWidth="1"/>
    <col min="29" max="29" width="18" bestFit="1" customWidth="1"/>
    <col min="30" max="30" width="20.42578125" bestFit="1" customWidth="1"/>
    <col min="31" max="31" width="23.140625" bestFit="1" customWidth="1"/>
  </cols>
  <sheetData>
    <row r="1" spans="1:27" ht="15.75" thickBot="1" x14ac:dyDescent="0.3">
      <c r="A1" t="s">
        <v>91</v>
      </c>
      <c r="P1" s="9"/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49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50</v>
      </c>
      <c r="C3" t="s">
        <v>18</v>
      </c>
      <c r="D3" t="s">
        <v>89</v>
      </c>
      <c r="E3" s="1">
        <v>69572</v>
      </c>
      <c r="F3" s="1">
        <v>32083</v>
      </c>
      <c r="G3" s="1">
        <v>107061</v>
      </c>
      <c r="H3" s="1">
        <v>19127</v>
      </c>
      <c r="I3">
        <v>0</v>
      </c>
      <c r="J3">
        <v>21.7</v>
      </c>
      <c r="K3">
        <v>13.76</v>
      </c>
      <c r="L3">
        <v>32.61</v>
      </c>
      <c r="M3">
        <v>4.82</v>
      </c>
      <c r="N3">
        <v>0</v>
      </c>
      <c r="Q3" s="14">
        <v>2015</v>
      </c>
      <c r="R3" s="3">
        <v>2.8985687771701896E-2</v>
      </c>
      <c r="S3" s="3">
        <v>4.0463395292596384E-2</v>
      </c>
    </row>
    <row r="4" spans="1:27" x14ac:dyDescent="0.25">
      <c r="A4">
        <v>2019</v>
      </c>
      <c r="B4" t="s">
        <v>50</v>
      </c>
      <c r="C4" t="s">
        <v>18</v>
      </c>
      <c r="D4" t="s">
        <v>89</v>
      </c>
      <c r="E4" s="1">
        <v>107980</v>
      </c>
      <c r="F4" s="1">
        <v>57699</v>
      </c>
      <c r="G4" s="1">
        <v>158262</v>
      </c>
      <c r="H4" s="1">
        <v>25654</v>
      </c>
      <c r="I4">
        <v>0</v>
      </c>
      <c r="J4">
        <v>23.5</v>
      </c>
      <c r="K4">
        <v>15.89</v>
      </c>
      <c r="L4">
        <v>33.340000000000003</v>
      </c>
      <c r="M4">
        <v>4.47</v>
      </c>
      <c r="N4">
        <v>0</v>
      </c>
      <c r="Q4" s="14">
        <v>2016</v>
      </c>
      <c r="R4" s="3">
        <v>4.752911914234554E-2</v>
      </c>
      <c r="S4" s="3">
        <v>3.2171180290672959E-2</v>
      </c>
    </row>
    <row r="5" spans="1:27" x14ac:dyDescent="0.25">
      <c r="A5">
        <v>2018</v>
      </c>
      <c r="B5" t="s">
        <v>50</v>
      </c>
      <c r="C5" t="s">
        <v>18</v>
      </c>
      <c r="D5" t="s">
        <v>89</v>
      </c>
      <c r="E5" s="1">
        <v>123276</v>
      </c>
      <c r="F5" s="1">
        <v>69444</v>
      </c>
      <c r="G5" s="1">
        <v>177107</v>
      </c>
      <c r="H5" s="1">
        <v>27466</v>
      </c>
      <c r="I5">
        <v>0</v>
      </c>
      <c r="J5">
        <v>16.8</v>
      </c>
      <c r="K5">
        <v>11.53</v>
      </c>
      <c r="L5">
        <v>23.77</v>
      </c>
      <c r="M5">
        <v>3.11</v>
      </c>
      <c r="N5">
        <v>0</v>
      </c>
      <c r="Q5" s="14">
        <v>2017</v>
      </c>
      <c r="R5" s="3">
        <v>6.8005554238493582E-2</v>
      </c>
      <c r="S5" s="3">
        <v>5.5061492850702325E-2</v>
      </c>
    </row>
    <row r="6" spans="1:27" x14ac:dyDescent="0.25">
      <c r="A6">
        <v>2017</v>
      </c>
      <c r="B6" t="s">
        <v>50</v>
      </c>
      <c r="C6" t="s">
        <v>18</v>
      </c>
      <c r="D6" t="s">
        <v>89</v>
      </c>
      <c r="E6" s="1">
        <v>42517</v>
      </c>
      <c r="F6" s="1">
        <v>15029</v>
      </c>
      <c r="G6" s="1">
        <v>70005</v>
      </c>
      <c r="H6" s="1">
        <v>14025</v>
      </c>
      <c r="I6">
        <v>0</v>
      </c>
      <c r="J6">
        <v>10.8</v>
      </c>
      <c r="K6">
        <v>5.92</v>
      </c>
      <c r="L6">
        <v>18.88</v>
      </c>
      <c r="M6">
        <v>3.21</v>
      </c>
      <c r="N6">
        <v>0</v>
      </c>
      <c r="Q6" s="14">
        <v>2018</v>
      </c>
      <c r="R6" s="3">
        <v>2.7427041314913751E-2</v>
      </c>
      <c r="S6" s="3">
        <v>2.0076123810207534E-2</v>
      </c>
    </row>
    <row r="7" spans="1:27" ht="15.75" thickBot="1" x14ac:dyDescent="0.3">
      <c r="A7">
        <v>2016</v>
      </c>
      <c r="B7" t="s">
        <v>50</v>
      </c>
      <c r="C7" t="s">
        <v>18</v>
      </c>
      <c r="D7" t="s">
        <v>89</v>
      </c>
      <c r="E7" s="1">
        <v>85202</v>
      </c>
      <c r="F7" s="1">
        <v>44017</v>
      </c>
      <c r="G7" s="1">
        <v>126387</v>
      </c>
      <c r="H7" s="1">
        <v>21013</v>
      </c>
      <c r="I7">
        <v>0</v>
      </c>
      <c r="J7">
        <v>28.6</v>
      </c>
      <c r="K7">
        <v>19.14</v>
      </c>
      <c r="L7">
        <v>40.29</v>
      </c>
      <c r="M7">
        <v>5.45</v>
      </c>
      <c r="N7">
        <v>0</v>
      </c>
      <c r="Q7" s="16">
        <v>2019</v>
      </c>
      <c r="R7" s="28">
        <v>4.7106737399603216E-3</v>
      </c>
      <c r="S7" s="3">
        <v>8.1812504316884187E-3</v>
      </c>
    </row>
    <row r="8" spans="1:27" x14ac:dyDescent="0.25">
      <c r="A8">
        <v>2015</v>
      </c>
      <c r="B8" t="s">
        <v>50</v>
      </c>
      <c r="C8" t="s">
        <v>18</v>
      </c>
      <c r="D8" t="s">
        <v>89</v>
      </c>
      <c r="E8" s="1">
        <v>30343</v>
      </c>
      <c r="F8" s="1">
        <v>3974</v>
      </c>
      <c r="G8" s="1">
        <v>56713</v>
      </c>
      <c r="H8" s="1">
        <v>13454</v>
      </c>
      <c r="I8">
        <v>0</v>
      </c>
      <c r="J8">
        <v>7</v>
      </c>
      <c r="K8">
        <v>3.08</v>
      </c>
      <c r="L8">
        <v>15.23</v>
      </c>
      <c r="M8">
        <v>2.89</v>
      </c>
      <c r="N8">
        <v>0</v>
      </c>
    </row>
    <row r="9" spans="1:27" x14ac:dyDescent="0.25">
      <c r="A9">
        <v>2014</v>
      </c>
      <c r="B9" t="s">
        <v>50</v>
      </c>
      <c r="C9" t="s">
        <v>18</v>
      </c>
      <c r="D9" t="s">
        <v>89</v>
      </c>
      <c r="E9" s="1">
        <v>43034</v>
      </c>
      <c r="F9" s="1">
        <v>12147</v>
      </c>
      <c r="G9" s="1">
        <v>73920</v>
      </c>
      <c r="H9" s="1">
        <v>15759</v>
      </c>
      <c r="I9">
        <v>1</v>
      </c>
      <c r="J9">
        <v>15.1</v>
      </c>
      <c r="K9">
        <v>7.9</v>
      </c>
      <c r="L9">
        <v>27.04</v>
      </c>
      <c r="M9">
        <v>4.79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50</v>
      </c>
      <c r="C10" t="s">
        <v>18</v>
      </c>
      <c r="D10" t="s">
        <v>89</v>
      </c>
      <c r="E10" s="1">
        <v>73653</v>
      </c>
      <c r="F10" s="1">
        <v>29865</v>
      </c>
      <c r="G10" s="1">
        <v>117441</v>
      </c>
      <c r="H10" s="1">
        <v>22341</v>
      </c>
      <c r="I10">
        <v>0</v>
      </c>
      <c r="J10">
        <v>24.5</v>
      </c>
      <c r="K10">
        <v>15.12</v>
      </c>
      <c r="L10">
        <v>37.24</v>
      </c>
      <c r="M10">
        <v>5.68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50</v>
      </c>
      <c r="C11" t="s">
        <v>18</v>
      </c>
      <c r="D11" t="s">
        <v>89</v>
      </c>
      <c r="E11" s="1">
        <v>39417</v>
      </c>
      <c r="F11" s="1">
        <v>10388</v>
      </c>
      <c r="G11" s="1">
        <v>68446</v>
      </c>
      <c r="H11" s="1">
        <v>14811</v>
      </c>
      <c r="I11">
        <v>1</v>
      </c>
      <c r="J11">
        <v>11.4</v>
      </c>
      <c r="K11">
        <v>5.69</v>
      </c>
      <c r="L11">
        <v>21.4</v>
      </c>
      <c r="M11">
        <v>3.87</v>
      </c>
      <c r="N11">
        <v>1</v>
      </c>
      <c r="Q11">
        <v>2015</v>
      </c>
      <c r="R11">
        <f>R3</f>
        <v>2.8985687771701896E-2</v>
      </c>
      <c r="S11">
        <f>1/(S3^2)</f>
        <v>610.76670842849614</v>
      </c>
      <c r="T11">
        <f>R11*S11</f>
        <v>17.703493111858478</v>
      </c>
      <c r="U11">
        <f>S11*R11^2</f>
        <v>0.51314792380880503</v>
      </c>
      <c r="V11">
        <f>S11^2</f>
        <v>373035.9721245796</v>
      </c>
      <c r="X11">
        <f>1/(S3^2+$S$31)</f>
        <v>610.76670842849614</v>
      </c>
      <c r="Y11">
        <f>X11*R11</f>
        <v>17.703493111858478</v>
      </c>
      <c r="Z11">
        <f>X11*R11^2</f>
        <v>0.51314792380880503</v>
      </c>
      <c r="AA11">
        <f>X11^2</f>
        <v>373035.9721245796</v>
      </c>
    </row>
    <row r="12" spans="1:27" x14ac:dyDescent="0.25">
      <c r="A12">
        <v>2011</v>
      </c>
      <c r="B12" t="s">
        <v>50</v>
      </c>
      <c r="C12" t="s">
        <v>18</v>
      </c>
      <c r="D12" t="s">
        <v>89</v>
      </c>
      <c r="E12" s="1">
        <v>27169</v>
      </c>
      <c r="F12" s="1">
        <v>5701</v>
      </c>
      <c r="G12" s="1">
        <v>48636</v>
      </c>
      <c r="H12" s="1">
        <v>10953</v>
      </c>
      <c r="I12">
        <v>1</v>
      </c>
      <c r="J12">
        <v>11.1</v>
      </c>
      <c r="K12">
        <v>5.39</v>
      </c>
      <c r="L12">
        <v>21.59</v>
      </c>
      <c r="M12">
        <v>3.98</v>
      </c>
      <c r="N12">
        <v>1</v>
      </c>
      <c r="Q12">
        <v>2016</v>
      </c>
      <c r="R12">
        <f>R4</f>
        <v>4.752911914234554E-2</v>
      </c>
      <c r="S12">
        <f t="shared" ref="S12:S15" si="0">1/(S4^2)</f>
        <v>966.19772589982006</v>
      </c>
      <c r="T12">
        <f t="shared" ref="T12:T15" si="1">R12*S12</f>
        <v>45.922526829355867</v>
      </c>
      <c r="U12">
        <f t="shared" ref="U12:U15" si="2">S12*R12^2</f>
        <v>2.1826572489900147</v>
      </c>
      <c r="V12">
        <f t="shared" ref="V12:V15" si="3">S12^2</f>
        <v>933538.04553398385</v>
      </c>
      <c r="X12">
        <f>1/(S4^2+$S$31)</f>
        <v>966.19772589982006</v>
      </c>
      <c r="Y12">
        <f t="shared" ref="Y12:Y15" si="4">X12*R12</f>
        <v>45.922526829355867</v>
      </c>
      <c r="Z12">
        <f t="shared" ref="Z12:Z15" si="5">X12*R12^2</f>
        <v>2.1826572489900147</v>
      </c>
      <c r="AA12">
        <f>X12^2</f>
        <v>933538.04553398385</v>
      </c>
    </row>
    <row r="13" spans="1:27" x14ac:dyDescent="0.25">
      <c r="A13">
        <v>2010</v>
      </c>
      <c r="B13" t="s">
        <v>50</v>
      </c>
      <c r="C13" t="s">
        <v>18</v>
      </c>
      <c r="D13" t="s">
        <v>89</v>
      </c>
      <c r="E13" s="1">
        <v>14190</v>
      </c>
      <c r="F13">
        <v>0</v>
      </c>
      <c r="G13" s="1">
        <v>28961</v>
      </c>
      <c r="H13" s="1">
        <v>7536</v>
      </c>
      <c r="I13">
        <v>1</v>
      </c>
      <c r="J13">
        <v>5.3</v>
      </c>
      <c r="K13">
        <v>1.97</v>
      </c>
      <c r="L13">
        <v>13.39</v>
      </c>
      <c r="M13">
        <v>2.6</v>
      </c>
      <c r="N13">
        <v>1</v>
      </c>
      <c r="Q13">
        <v>2017</v>
      </c>
      <c r="R13">
        <f>R5</f>
        <v>6.8005554238493582E-2</v>
      </c>
      <c r="S13">
        <f t="shared" si="0"/>
        <v>329.84054243806685</v>
      </c>
      <c r="T13">
        <f t="shared" si="1"/>
        <v>22.430988898826101</v>
      </c>
      <c r="U13">
        <f t="shared" si="2"/>
        <v>1.5254318321821658</v>
      </c>
      <c r="V13">
        <f t="shared" si="3"/>
        <v>108794.78343583818</v>
      </c>
      <c r="X13">
        <f>1/(S5^2+$S$31)</f>
        <v>329.84054243806685</v>
      </c>
      <c r="Y13">
        <f t="shared" si="4"/>
        <v>22.430988898826101</v>
      </c>
      <c r="Z13">
        <f t="shared" si="5"/>
        <v>1.5254318321821658</v>
      </c>
      <c r="AA13">
        <f>X13^2</f>
        <v>108794.78343583818</v>
      </c>
    </row>
    <row r="14" spans="1:27" ht="15" customHeight="1" x14ac:dyDescent="0.25">
      <c r="A14">
        <v>2009</v>
      </c>
      <c r="B14" t="s">
        <v>50</v>
      </c>
      <c r="C14" t="s">
        <v>18</v>
      </c>
      <c r="D14" t="s">
        <v>89</v>
      </c>
      <c r="E14" s="1">
        <v>6427</v>
      </c>
      <c r="F14">
        <v>0</v>
      </c>
      <c r="G14" s="1">
        <v>17391</v>
      </c>
      <c r="H14" s="1">
        <v>5594</v>
      </c>
      <c r="I14">
        <v>1</v>
      </c>
      <c r="J14">
        <v>2.1</v>
      </c>
      <c r="K14">
        <v>0.39</v>
      </c>
      <c r="L14">
        <v>10.47</v>
      </c>
      <c r="M14">
        <v>1.78</v>
      </c>
      <c r="N14">
        <v>1</v>
      </c>
      <c r="Q14">
        <v>2018</v>
      </c>
      <c r="R14">
        <f>R6</f>
        <v>2.7427041314913751E-2</v>
      </c>
      <c r="S14">
        <f t="shared" si="0"/>
        <v>2481.0771518000424</v>
      </c>
      <c r="T14">
        <f t="shared" si="1"/>
        <v>68.048605547908295</v>
      </c>
      <c r="U14">
        <f t="shared" si="2"/>
        <v>1.86637191578475</v>
      </c>
      <c r="V14">
        <f t="shared" si="3"/>
        <v>6155743.8331842106</v>
      </c>
      <c r="X14">
        <f>1/(S6^2+$S$31)</f>
        <v>2481.0771518000424</v>
      </c>
      <c r="Y14">
        <f t="shared" si="4"/>
        <v>68.048605547908295</v>
      </c>
      <c r="Z14">
        <f t="shared" si="5"/>
        <v>1.86637191578475</v>
      </c>
      <c r="AA14">
        <f>X14^2</f>
        <v>6155743.8331842106</v>
      </c>
    </row>
    <row r="15" spans="1:27" x14ac:dyDescent="0.25">
      <c r="A15">
        <v>2008</v>
      </c>
      <c r="B15" t="s">
        <v>50</v>
      </c>
      <c r="C15" t="s">
        <v>18</v>
      </c>
      <c r="D15" t="s">
        <v>89</v>
      </c>
      <c r="E15" s="1">
        <v>81291</v>
      </c>
      <c r="F15" s="1">
        <v>30248</v>
      </c>
      <c r="G15" s="1">
        <v>132334</v>
      </c>
      <c r="H15" s="1">
        <v>26043</v>
      </c>
      <c r="I15">
        <v>1</v>
      </c>
      <c r="J15">
        <v>23.2</v>
      </c>
      <c r="K15">
        <v>13.41</v>
      </c>
      <c r="L15">
        <v>37.200000000000003</v>
      </c>
      <c r="M15">
        <v>6.11</v>
      </c>
      <c r="N15">
        <v>1</v>
      </c>
      <c r="Q15">
        <v>2019</v>
      </c>
      <c r="R15">
        <f>R7</f>
        <v>4.7106737399603216E-3</v>
      </c>
      <c r="S15">
        <f t="shared" si="0"/>
        <v>14940.345004352199</v>
      </c>
      <c r="T15">
        <f t="shared" si="1"/>
        <v>70.379090877949281</v>
      </c>
      <c r="U15">
        <f t="shared" si="2"/>
        <v>0.33153293524103672</v>
      </c>
      <c r="V15">
        <f t="shared" si="3"/>
        <v>223213908.84907171</v>
      </c>
      <c r="X15">
        <f>1/(S7^2+$S$31)</f>
        <v>14940.345004352199</v>
      </c>
      <c r="Y15">
        <f t="shared" si="4"/>
        <v>70.379090877949281</v>
      </c>
      <c r="Z15">
        <f t="shared" si="5"/>
        <v>0.33153293524103672</v>
      </c>
      <c r="AA15">
        <f>X15^2</f>
        <v>223213908.84907171</v>
      </c>
    </row>
    <row r="16" spans="1:27" x14ac:dyDescent="0.25">
      <c r="A16">
        <v>2007</v>
      </c>
      <c r="B16" t="s">
        <v>50</v>
      </c>
      <c r="C16" t="s">
        <v>18</v>
      </c>
      <c r="D16" t="s">
        <v>89</v>
      </c>
      <c r="E16" s="1">
        <v>28676</v>
      </c>
      <c r="F16" s="1">
        <v>10704</v>
      </c>
      <c r="G16" s="1">
        <v>46649</v>
      </c>
      <c r="H16" s="1">
        <v>9170</v>
      </c>
      <c r="I16">
        <v>1</v>
      </c>
      <c r="J16">
        <v>11.6</v>
      </c>
      <c r="K16">
        <v>6.77</v>
      </c>
      <c r="L16">
        <v>19.03</v>
      </c>
      <c r="M16">
        <v>3.06</v>
      </c>
      <c r="N16">
        <v>1</v>
      </c>
      <c r="Q16" s="23" t="s">
        <v>33</v>
      </c>
      <c r="R16" s="23"/>
      <c r="S16">
        <f>SUM(S11:S15)</f>
        <v>19328.227132918626</v>
      </c>
      <c r="T16">
        <f t="shared" ref="T16:V16" si="6">SUM(T11:T15)</f>
        <v>224.48470526589801</v>
      </c>
      <c r="U16">
        <f t="shared" si="6"/>
        <v>6.4191418560067728</v>
      </c>
      <c r="V16">
        <f t="shared" si="6"/>
        <v>230785021.48335034</v>
      </c>
      <c r="X16">
        <f>SUM(X11:X15)</f>
        <v>19328.227132918626</v>
      </c>
      <c r="Y16">
        <f>SUM(Y11:Y15)</f>
        <v>224.48470526589801</v>
      </c>
      <c r="Z16">
        <f>SUM(Z11:Z15)</f>
        <v>6.4191418560067728</v>
      </c>
      <c r="AA16">
        <f t="shared" ref="AA16" si="7">SUM(AA11:AA15)</f>
        <v>230785021.48335034</v>
      </c>
    </row>
    <row r="17" spans="1:27" x14ac:dyDescent="0.25">
      <c r="A17">
        <v>2006</v>
      </c>
      <c r="B17" t="s">
        <v>50</v>
      </c>
      <c r="C17" t="s">
        <v>18</v>
      </c>
      <c r="D17" t="s">
        <v>89</v>
      </c>
      <c r="E17" s="1">
        <v>123119</v>
      </c>
      <c r="F17" s="1">
        <v>66180</v>
      </c>
      <c r="G17" s="1">
        <v>180059</v>
      </c>
      <c r="H17" s="1">
        <v>29051</v>
      </c>
      <c r="I17">
        <v>0</v>
      </c>
      <c r="J17">
        <v>26.6</v>
      </c>
      <c r="K17">
        <v>18.12</v>
      </c>
      <c r="L17">
        <v>37.14</v>
      </c>
      <c r="M17">
        <v>4.8899999999999997</v>
      </c>
      <c r="N17">
        <v>0</v>
      </c>
    </row>
    <row r="18" spans="1:27" x14ac:dyDescent="0.25">
      <c r="A18">
        <v>2005</v>
      </c>
      <c r="B18" t="s">
        <v>50</v>
      </c>
      <c r="C18" t="s">
        <v>18</v>
      </c>
      <c r="D18" t="s">
        <v>89</v>
      </c>
      <c r="E18" s="1">
        <v>27882</v>
      </c>
      <c r="F18" s="1">
        <v>4404</v>
      </c>
      <c r="G18" s="1">
        <v>51359</v>
      </c>
      <c r="H18" s="1">
        <v>11978</v>
      </c>
      <c r="I18">
        <v>1</v>
      </c>
      <c r="J18">
        <v>13.4</v>
      </c>
      <c r="K18">
        <v>6.16</v>
      </c>
      <c r="L18">
        <v>26.8</v>
      </c>
      <c r="M18">
        <v>5.0999999999999996</v>
      </c>
      <c r="N18">
        <v>1</v>
      </c>
      <c r="Q18" s="44" t="s">
        <v>34</v>
      </c>
      <c r="R18" s="44"/>
      <c r="S18" s="8">
        <f>U16-((T16^2)/S16)</f>
        <v>3.8118989592958665</v>
      </c>
      <c r="Y18" s="24" t="s">
        <v>35</v>
      </c>
      <c r="Z18" s="8">
        <f>Z16-(Y16^2)/X16</f>
        <v>3.8118989592958665</v>
      </c>
    </row>
    <row r="19" spans="1:27" x14ac:dyDescent="0.25">
      <c r="A19">
        <v>2004</v>
      </c>
      <c r="B19" t="s">
        <v>50</v>
      </c>
      <c r="C19" t="s">
        <v>18</v>
      </c>
      <c r="D19" t="s">
        <v>89</v>
      </c>
      <c r="E19" s="1">
        <v>20946</v>
      </c>
      <c r="F19" s="1">
        <v>2249</v>
      </c>
      <c r="G19" s="1">
        <v>39643</v>
      </c>
      <c r="H19" s="1">
        <v>9539</v>
      </c>
      <c r="I19">
        <v>1</v>
      </c>
      <c r="J19">
        <v>8.1999999999999993</v>
      </c>
      <c r="K19">
        <v>3.49</v>
      </c>
      <c r="L19">
        <v>18.03</v>
      </c>
      <c r="M19">
        <v>3.46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50</v>
      </c>
      <c r="C20" t="s">
        <v>18</v>
      </c>
      <c r="D20" t="s">
        <v>89</v>
      </c>
      <c r="E20" s="1">
        <v>15281</v>
      </c>
      <c r="F20">
        <v>0</v>
      </c>
      <c r="G20" s="1">
        <v>30790</v>
      </c>
      <c r="H20" s="1">
        <v>7913</v>
      </c>
      <c r="I20">
        <v>1</v>
      </c>
      <c r="J20">
        <v>4.7</v>
      </c>
      <c r="K20">
        <v>1.77</v>
      </c>
      <c r="L20">
        <v>11.88</v>
      </c>
      <c r="M20">
        <v>2.2999999999999998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50</v>
      </c>
      <c r="C21" t="s">
        <v>18</v>
      </c>
      <c r="D21" t="s">
        <v>89</v>
      </c>
      <c r="E21" s="1">
        <v>14119</v>
      </c>
      <c r="F21">
        <v>91</v>
      </c>
      <c r="G21" s="1">
        <v>28148</v>
      </c>
      <c r="H21" s="1">
        <v>7158</v>
      </c>
      <c r="I21">
        <v>1</v>
      </c>
      <c r="J21">
        <v>4</v>
      </c>
      <c r="K21">
        <v>1.56</v>
      </c>
      <c r="L21">
        <v>10.01</v>
      </c>
      <c r="M21">
        <v>1.92</v>
      </c>
      <c r="N21">
        <v>1</v>
      </c>
    </row>
    <row r="22" spans="1:27" ht="15" customHeight="1" x14ac:dyDescent="0.25">
      <c r="A22">
        <v>2001</v>
      </c>
      <c r="B22" t="s">
        <v>50</v>
      </c>
      <c r="C22" t="s">
        <v>18</v>
      </c>
      <c r="D22" t="s">
        <v>89</v>
      </c>
      <c r="E22" s="1">
        <v>91102</v>
      </c>
      <c r="F22" s="1">
        <v>46759</v>
      </c>
      <c r="G22" s="1">
        <v>135445</v>
      </c>
      <c r="H22" s="1">
        <v>22624</v>
      </c>
      <c r="I22">
        <v>0</v>
      </c>
      <c r="J22">
        <v>19.100000000000001</v>
      </c>
      <c r="K22">
        <v>12.54</v>
      </c>
      <c r="L22">
        <v>28.04</v>
      </c>
      <c r="M22">
        <v>3.95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50</v>
      </c>
      <c r="C23" t="s">
        <v>18</v>
      </c>
      <c r="D23" t="s">
        <v>89</v>
      </c>
      <c r="E23" s="1">
        <v>77038</v>
      </c>
      <c r="F23" s="1">
        <v>36309</v>
      </c>
      <c r="G23" s="1">
        <v>117766</v>
      </c>
      <c r="H23" s="1">
        <v>20780</v>
      </c>
      <c r="I23">
        <v>1</v>
      </c>
      <c r="J23">
        <v>21</v>
      </c>
      <c r="K23">
        <v>13.45</v>
      </c>
      <c r="L23">
        <v>31.26</v>
      </c>
      <c r="M23">
        <v>4.54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50</v>
      </c>
      <c r="C24" t="s">
        <v>18</v>
      </c>
      <c r="D24" t="s">
        <v>89</v>
      </c>
      <c r="E24" s="1">
        <v>117609</v>
      </c>
      <c r="F24" s="1">
        <v>62019</v>
      </c>
      <c r="G24" s="1">
        <v>173200</v>
      </c>
      <c r="H24" s="1">
        <v>28363</v>
      </c>
      <c r="I24">
        <v>0</v>
      </c>
      <c r="J24">
        <v>19.899999999999999</v>
      </c>
      <c r="K24">
        <v>13.3</v>
      </c>
      <c r="L24">
        <v>28.66</v>
      </c>
      <c r="M24">
        <v>3.91</v>
      </c>
      <c r="N24">
        <v>0</v>
      </c>
    </row>
    <row r="25" spans="1:27" x14ac:dyDescent="0.25">
      <c r="A25">
        <v>1998</v>
      </c>
      <c r="B25" t="s">
        <v>50</v>
      </c>
      <c r="C25" t="s">
        <v>18</v>
      </c>
      <c r="D25" t="s">
        <v>89</v>
      </c>
      <c r="E25" s="1">
        <v>43943</v>
      </c>
      <c r="F25" s="1">
        <v>17947</v>
      </c>
      <c r="G25" s="1">
        <v>69939</v>
      </c>
      <c r="H25" s="1">
        <v>13263</v>
      </c>
      <c r="I25">
        <v>0</v>
      </c>
      <c r="J25">
        <v>11.2</v>
      </c>
      <c r="K25">
        <v>6.61</v>
      </c>
      <c r="L25">
        <v>18.45</v>
      </c>
      <c r="M25">
        <v>2.96</v>
      </c>
      <c r="N25">
        <v>0</v>
      </c>
      <c r="Q25" s="46" t="s">
        <v>43</v>
      </c>
      <c r="R25" s="46"/>
      <c r="S25" s="5"/>
      <c r="T25" s="5"/>
    </row>
    <row r="26" spans="1:27" ht="15" customHeight="1" x14ac:dyDescent="0.25">
      <c r="A26">
        <v>1997</v>
      </c>
      <c r="B26" t="s">
        <v>50</v>
      </c>
      <c r="C26" t="s">
        <v>18</v>
      </c>
      <c r="D26" t="s">
        <v>89</v>
      </c>
      <c r="E26" s="1">
        <v>159437</v>
      </c>
      <c r="F26" s="1">
        <v>91284</v>
      </c>
      <c r="G26" s="1">
        <v>227589</v>
      </c>
      <c r="H26" s="1">
        <v>34772</v>
      </c>
      <c r="I26">
        <v>0</v>
      </c>
      <c r="J26">
        <v>28.8</v>
      </c>
      <c r="K26">
        <v>20.440000000000001</v>
      </c>
      <c r="L26">
        <v>38.92</v>
      </c>
      <c r="M26">
        <v>4.75</v>
      </c>
      <c r="N26">
        <v>0</v>
      </c>
      <c r="Q26" s="40" t="s">
        <v>44</v>
      </c>
      <c r="R26" s="40"/>
      <c r="S26" s="29">
        <f>T16/S16</f>
        <v>1.1614345367639525E-2</v>
      </c>
      <c r="T26" s="7"/>
      <c r="AA26" s="10"/>
    </row>
    <row r="27" spans="1:27" x14ac:dyDescent="0.25">
      <c r="A27">
        <v>1996</v>
      </c>
      <c r="B27" t="s">
        <v>50</v>
      </c>
      <c r="C27" t="s">
        <v>18</v>
      </c>
      <c r="D27" t="s">
        <v>89</v>
      </c>
      <c r="E27" s="1">
        <v>29527</v>
      </c>
      <c r="F27" s="1">
        <v>8730</v>
      </c>
      <c r="G27" s="1">
        <v>50323</v>
      </c>
      <c r="H27" s="1">
        <v>10610</v>
      </c>
      <c r="I27">
        <v>0</v>
      </c>
      <c r="J27">
        <v>6.8</v>
      </c>
      <c r="K27">
        <v>3.48</v>
      </c>
      <c r="L27">
        <v>12.7</v>
      </c>
      <c r="M27">
        <v>2.2400000000000002</v>
      </c>
      <c r="N27">
        <v>0</v>
      </c>
      <c r="Q27" s="44" t="s">
        <v>16</v>
      </c>
      <c r="R27" s="44"/>
      <c r="S27" s="7">
        <f>SQRT(1/S16)</f>
        <v>7.1928994570642822E-3</v>
      </c>
      <c r="T27" s="7"/>
      <c r="AA27" s="10"/>
    </row>
    <row r="28" spans="1:27" x14ac:dyDescent="0.25">
      <c r="A28">
        <v>1995</v>
      </c>
      <c r="B28" t="s">
        <v>50</v>
      </c>
      <c r="C28" t="s">
        <v>18</v>
      </c>
      <c r="D28" t="s">
        <v>89</v>
      </c>
      <c r="E28" s="1">
        <v>72888</v>
      </c>
      <c r="F28" s="1">
        <v>38599</v>
      </c>
      <c r="G28" s="1">
        <v>107176</v>
      </c>
      <c r="H28" s="1">
        <v>17494</v>
      </c>
      <c r="I28">
        <v>0</v>
      </c>
      <c r="J28">
        <v>12.9</v>
      </c>
      <c r="K28">
        <v>8.49</v>
      </c>
      <c r="L28">
        <v>19.23</v>
      </c>
      <c r="M28">
        <v>2.71</v>
      </c>
      <c r="N28">
        <v>0</v>
      </c>
      <c r="Q28" s="40" t="s">
        <v>45</v>
      </c>
      <c r="R28" s="40"/>
      <c r="S28" s="35">
        <f>MAX(0,S26-1.96*S27)</f>
        <v>0</v>
      </c>
      <c r="T28" s="36">
        <f>S26+1.96*S27</f>
        <v>2.5712428303485517E-2</v>
      </c>
    </row>
    <row r="29" spans="1:27" x14ac:dyDescent="0.25">
      <c r="A29">
        <v>1994</v>
      </c>
      <c r="B29" t="s">
        <v>50</v>
      </c>
      <c r="C29" t="s">
        <v>18</v>
      </c>
      <c r="D29" t="s">
        <v>89</v>
      </c>
      <c r="E29" s="1">
        <v>123562</v>
      </c>
      <c r="F29" s="1">
        <v>73682</v>
      </c>
      <c r="G29" s="1">
        <v>173443</v>
      </c>
      <c r="H29" s="1">
        <v>25450</v>
      </c>
      <c r="I29">
        <v>0</v>
      </c>
      <c r="J29">
        <v>18.3</v>
      </c>
      <c r="K29">
        <v>12.88</v>
      </c>
      <c r="L29">
        <v>25.4</v>
      </c>
      <c r="M29">
        <v>3.18</v>
      </c>
      <c r="N29">
        <v>0</v>
      </c>
      <c r="S29" s="7"/>
      <c r="T29" s="7"/>
    </row>
    <row r="30" spans="1:27" x14ac:dyDescent="0.25">
      <c r="A30">
        <v>1993</v>
      </c>
      <c r="B30" t="s">
        <v>50</v>
      </c>
      <c r="C30" t="s">
        <v>18</v>
      </c>
      <c r="D30" t="s">
        <v>89</v>
      </c>
      <c r="E30" s="1">
        <v>148116</v>
      </c>
      <c r="F30" s="1">
        <v>82197</v>
      </c>
      <c r="G30" s="1">
        <v>214036</v>
      </c>
      <c r="H30" s="1">
        <v>33633</v>
      </c>
      <c r="I30">
        <v>0</v>
      </c>
      <c r="J30">
        <v>16.5</v>
      </c>
      <c r="K30">
        <v>11.14</v>
      </c>
      <c r="L30">
        <v>23.72</v>
      </c>
      <c r="M30">
        <v>3.19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51</v>
      </c>
      <c r="C31" t="s">
        <v>18</v>
      </c>
      <c r="D31" t="s">
        <v>89</v>
      </c>
      <c r="E31">
        <v>0</v>
      </c>
      <c r="I31">
        <v>2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51</v>
      </c>
      <c r="C32" t="s">
        <v>18</v>
      </c>
      <c r="D32" t="s">
        <v>89</v>
      </c>
      <c r="E32" s="1">
        <v>1078</v>
      </c>
      <c r="F32">
        <v>0</v>
      </c>
      <c r="G32" s="1">
        <v>4728</v>
      </c>
      <c r="H32" s="1">
        <v>1862</v>
      </c>
      <c r="I32">
        <v>1</v>
      </c>
      <c r="J32">
        <v>0.2</v>
      </c>
      <c r="K32">
        <v>0.01</v>
      </c>
      <c r="L32">
        <v>6.48</v>
      </c>
      <c r="M32">
        <v>0.4</v>
      </c>
      <c r="N32">
        <v>2</v>
      </c>
      <c r="Q32" s="40" t="s">
        <v>44</v>
      </c>
      <c r="R32" s="40"/>
      <c r="S32" s="35">
        <f>Y16/X16</f>
        <v>1.1614345367639525E-2</v>
      </c>
      <c r="T32" s="7"/>
    </row>
    <row r="33" spans="1:26" x14ac:dyDescent="0.25">
      <c r="A33">
        <v>2018</v>
      </c>
      <c r="B33" t="s">
        <v>51</v>
      </c>
      <c r="C33" t="s">
        <v>18</v>
      </c>
      <c r="D33" t="s">
        <v>89</v>
      </c>
      <c r="E33" s="1">
        <v>6371</v>
      </c>
      <c r="F33">
        <v>0</v>
      </c>
      <c r="G33" s="1">
        <v>15232</v>
      </c>
      <c r="H33" s="1">
        <v>4521</v>
      </c>
      <c r="I33">
        <v>1</v>
      </c>
      <c r="J33">
        <v>0.9</v>
      </c>
      <c r="K33">
        <v>0.22</v>
      </c>
      <c r="L33">
        <v>3.37</v>
      </c>
      <c r="M33">
        <v>0.61</v>
      </c>
      <c r="N33">
        <v>1</v>
      </c>
      <c r="Q33" s="44" t="s">
        <v>16</v>
      </c>
      <c r="R33" s="44"/>
      <c r="S33" s="7">
        <f>SQRT(1/X16)</f>
        <v>7.1928994570642822E-3</v>
      </c>
      <c r="T33" s="7"/>
    </row>
    <row r="34" spans="1:26" x14ac:dyDescent="0.25">
      <c r="A34">
        <v>2017</v>
      </c>
      <c r="B34" t="s">
        <v>51</v>
      </c>
      <c r="C34" t="s">
        <v>18</v>
      </c>
      <c r="D34" t="s">
        <v>89</v>
      </c>
      <c r="E34" s="1">
        <v>6024</v>
      </c>
      <c r="F34">
        <v>0</v>
      </c>
      <c r="G34" s="1">
        <v>15132</v>
      </c>
      <c r="H34" s="1">
        <v>4647</v>
      </c>
      <c r="I34">
        <v>1</v>
      </c>
      <c r="J34">
        <v>1.5</v>
      </c>
      <c r="K34">
        <v>0.34</v>
      </c>
      <c r="L34">
        <v>6.56</v>
      </c>
      <c r="M34">
        <v>1.1599999999999999</v>
      </c>
      <c r="N34">
        <v>1</v>
      </c>
      <c r="Q34" s="40" t="s">
        <v>45</v>
      </c>
      <c r="R34" s="40"/>
      <c r="S34" s="35">
        <f>MAX(0,S32-1.96*S33)</f>
        <v>0</v>
      </c>
      <c r="T34" s="35">
        <f>S32+1.96*S33</f>
        <v>2.5712428303485517E-2</v>
      </c>
    </row>
    <row r="35" spans="1:26" x14ac:dyDescent="0.25">
      <c r="A35">
        <v>2016</v>
      </c>
      <c r="B35" t="s">
        <v>51</v>
      </c>
      <c r="C35" t="s">
        <v>18</v>
      </c>
      <c r="D35" t="s">
        <v>89</v>
      </c>
      <c r="E35" s="1">
        <v>8255</v>
      </c>
      <c r="F35">
        <v>0</v>
      </c>
      <c r="G35" s="1">
        <v>18771</v>
      </c>
      <c r="H35" s="1">
        <v>5365</v>
      </c>
      <c r="I35">
        <v>1</v>
      </c>
      <c r="J35">
        <v>2.8</v>
      </c>
      <c r="K35">
        <v>0.79</v>
      </c>
      <c r="L35">
        <v>9.2100000000000009</v>
      </c>
      <c r="M35">
        <v>1.75</v>
      </c>
      <c r="N35">
        <v>1</v>
      </c>
    </row>
    <row r="36" spans="1:26" x14ac:dyDescent="0.25">
      <c r="A36">
        <v>2015</v>
      </c>
      <c r="B36" t="s">
        <v>51</v>
      </c>
      <c r="C36" t="s">
        <v>18</v>
      </c>
      <c r="D36" t="s">
        <v>89</v>
      </c>
      <c r="E36" s="1">
        <v>2327</v>
      </c>
      <c r="F36">
        <v>0</v>
      </c>
      <c r="G36" s="1">
        <v>8541</v>
      </c>
      <c r="H36" s="1">
        <v>3171</v>
      </c>
      <c r="I36">
        <v>1</v>
      </c>
      <c r="J36">
        <v>0.5</v>
      </c>
      <c r="K36">
        <v>0.04</v>
      </c>
      <c r="L36">
        <v>7.22</v>
      </c>
      <c r="M36">
        <v>0.73</v>
      </c>
      <c r="N36">
        <v>1</v>
      </c>
    </row>
    <row r="37" spans="1:26" x14ac:dyDescent="0.25">
      <c r="A37">
        <v>2014</v>
      </c>
      <c r="B37" t="s">
        <v>51</v>
      </c>
      <c r="C37" t="s">
        <v>18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49</v>
      </c>
    </row>
    <row r="38" spans="1:26" x14ac:dyDescent="0.25">
      <c r="A38">
        <v>2013</v>
      </c>
      <c r="B38" t="s">
        <v>51</v>
      </c>
      <c r="C38" t="s">
        <v>18</v>
      </c>
      <c r="D38" t="s">
        <v>89</v>
      </c>
      <c r="E38" s="1">
        <v>1936</v>
      </c>
      <c r="F38">
        <v>0</v>
      </c>
      <c r="G38" s="1">
        <v>6459</v>
      </c>
      <c r="H38" s="1">
        <v>2308</v>
      </c>
      <c r="I38">
        <v>1</v>
      </c>
      <c r="J38">
        <v>0.6</v>
      </c>
      <c r="K38">
        <v>0.06</v>
      </c>
      <c r="L38">
        <v>6.19</v>
      </c>
      <c r="M38">
        <v>0.76</v>
      </c>
      <c r="N38">
        <v>1</v>
      </c>
      <c r="Q38" s="2" t="s">
        <v>2</v>
      </c>
      <c r="R38" t="s">
        <v>52</v>
      </c>
      <c r="S38" t="s">
        <v>53</v>
      </c>
      <c r="T38" t="s">
        <v>50</v>
      </c>
      <c r="U38" t="s">
        <v>51</v>
      </c>
      <c r="V38" t="s">
        <v>54</v>
      </c>
      <c r="W38" t="s">
        <v>55</v>
      </c>
      <c r="X38" t="s">
        <v>20</v>
      </c>
    </row>
    <row r="39" spans="1:26" x14ac:dyDescent="0.25">
      <c r="A39">
        <v>2012</v>
      </c>
      <c r="B39" t="s">
        <v>51</v>
      </c>
      <c r="C39" t="s">
        <v>18</v>
      </c>
      <c r="D39" t="s">
        <v>89</v>
      </c>
      <c r="E39">
        <v>0</v>
      </c>
      <c r="I39">
        <v>2</v>
      </c>
      <c r="J39">
        <v>0</v>
      </c>
      <c r="N39">
        <v>2</v>
      </c>
      <c r="Q39">
        <v>2015</v>
      </c>
      <c r="R39">
        <v>0</v>
      </c>
      <c r="S39">
        <v>3990</v>
      </c>
      <c r="T39">
        <v>30343</v>
      </c>
      <c r="U39">
        <v>2327</v>
      </c>
      <c r="V39">
        <v>16773</v>
      </c>
      <c r="W39">
        <v>26848</v>
      </c>
      <c r="X39">
        <v>80281</v>
      </c>
      <c r="Z39" s="33"/>
    </row>
    <row r="40" spans="1:26" x14ac:dyDescent="0.25">
      <c r="A40">
        <v>2011</v>
      </c>
      <c r="B40" t="s">
        <v>51</v>
      </c>
      <c r="C40" t="s">
        <v>18</v>
      </c>
      <c r="D40" t="s">
        <v>89</v>
      </c>
      <c r="E40">
        <v>0</v>
      </c>
      <c r="I40">
        <v>2</v>
      </c>
      <c r="J40">
        <v>0</v>
      </c>
      <c r="N40">
        <v>2</v>
      </c>
      <c r="Q40">
        <v>2016</v>
      </c>
      <c r="R40">
        <v>5349</v>
      </c>
      <c r="S40">
        <v>4676</v>
      </c>
      <c r="T40">
        <v>85202</v>
      </c>
      <c r="U40">
        <v>8255</v>
      </c>
      <c r="V40">
        <v>10838</v>
      </c>
      <c r="W40">
        <v>59363</v>
      </c>
      <c r="X40">
        <v>173683</v>
      </c>
      <c r="Z40" s="33"/>
    </row>
    <row r="41" spans="1:26" x14ac:dyDescent="0.25">
      <c r="A41">
        <v>2010</v>
      </c>
      <c r="B41" t="s">
        <v>51</v>
      </c>
      <c r="C41" t="s">
        <v>18</v>
      </c>
      <c r="D41" t="s">
        <v>89</v>
      </c>
      <c r="E41" s="1">
        <v>2055</v>
      </c>
      <c r="F41">
        <v>0</v>
      </c>
      <c r="G41" s="1">
        <v>6707</v>
      </c>
      <c r="H41" s="1">
        <v>2374</v>
      </c>
      <c r="I41">
        <v>1</v>
      </c>
      <c r="J41">
        <v>0.8</v>
      </c>
      <c r="K41">
        <v>0.08</v>
      </c>
      <c r="L41">
        <v>6.8</v>
      </c>
      <c r="M41">
        <v>0.87</v>
      </c>
      <c r="N41">
        <v>1</v>
      </c>
      <c r="Q41">
        <v>2017</v>
      </c>
      <c r="R41">
        <v>9242</v>
      </c>
      <c r="S41">
        <v>3105</v>
      </c>
      <c r="T41">
        <v>42517</v>
      </c>
      <c r="U41">
        <v>6024</v>
      </c>
      <c r="V41">
        <v>2582</v>
      </c>
      <c r="W41">
        <v>25111</v>
      </c>
      <c r="X41">
        <v>88581</v>
      </c>
      <c r="Z41" s="33"/>
    </row>
    <row r="42" spans="1:26" x14ac:dyDescent="0.25">
      <c r="A42">
        <v>2009</v>
      </c>
      <c r="B42" t="s">
        <v>51</v>
      </c>
      <c r="C42" t="s">
        <v>18</v>
      </c>
      <c r="D42" t="s">
        <v>89</v>
      </c>
      <c r="E42">
        <v>0</v>
      </c>
      <c r="I42">
        <v>2</v>
      </c>
      <c r="J42">
        <v>0</v>
      </c>
      <c r="N42">
        <v>2</v>
      </c>
      <c r="Q42">
        <v>2018</v>
      </c>
      <c r="R42">
        <v>504</v>
      </c>
      <c r="S42">
        <v>0</v>
      </c>
      <c r="T42">
        <v>123276</v>
      </c>
      <c r="U42">
        <v>6371</v>
      </c>
      <c r="V42">
        <v>25973</v>
      </c>
      <c r="W42">
        <v>76165</v>
      </c>
      <c r="X42">
        <v>232289</v>
      </c>
      <c r="Z42" s="33"/>
    </row>
    <row r="43" spans="1:26" x14ac:dyDescent="0.25">
      <c r="A43">
        <v>2008</v>
      </c>
      <c r="B43" t="s">
        <v>51</v>
      </c>
      <c r="C43" t="s">
        <v>18</v>
      </c>
      <c r="D43" t="s">
        <v>89</v>
      </c>
      <c r="E43">
        <v>0</v>
      </c>
      <c r="I43">
        <v>2</v>
      </c>
      <c r="J43">
        <v>0</v>
      </c>
      <c r="N43">
        <v>2</v>
      </c>
      <c r="Q43">
        <v>2019</v>
      </c>
      <c r="R43">
        <v>836</v>
      </c>
      <c r="S43">
        <v>1836</v>
      </c>
      <c r="T43">
        <v>107980</v>
      </c>
      <c r="U43">
        <v>1078</v>
      </c>
      <c r="V43">
        <v>27376</v>
      </c>
      <c r="W43">
        <v>89736</v>
      </c>
      <c r="X43">
        <v>228842</v>
      </c>
      <c r="Z43" s="33"/>
    </row>
    <row r="44" spans="1:26" x14ac:dyDescent="0.25">
      <c r="A44">
        <v>2007</v>
      </c>
      <c r="B44" t="s">
        <v>51</v>
      </c>
      <c r="C44" t="s">
        <v>18</v>
      </c>
      <c r="D44" t="s">
        <v>89</v>
      </c>
      <c r="E44">
        <v>0</v>
      </c>
      <c r="I44">
        <v>2</v>
      </c>
      <c r="J44">
        <v>0</v>
      </c>
      <c r="N44">
        <v>2</v>
      </c>
      <c r="Q44" t="s">
        <v>20</v>
      </c>
      <c r="R44">
        <v>15931</v>
      </c>
      <c r="S44">
        <v>13607</v>
      </c>
      <c r="T44">
        <v>389318</v>
      </c>
      <c r="U44">
        <v>24055</v>
      </c>
      <c r="V44">
        <v>83542</v>
      </c>
      <c r="W44">
        <v>277223</v>
      </c>
      <c r="X44">
        <v>803676</v>
      </c>
    </row>
    <row r="45" spans="1:26" x14ac:dyDescent="0.25">
      <c r="A45">
        <v>2006</v>
      </c>
      <c r="B45" t="s">
        <v>51</v>
      </c>
      <c r="C45" t="s">
        <v>18</v>
      </c>
      <c r="D45" t="s">
        <v>89</v>
      </c>
      <c r="E45" s="1">
        <v>7397</v>
      </c>
      <c r="F45">
        <v>0</v>
      </c>
      <c r="G45" s="1">
        <v>18223</v>
      </c>
      <c r="H45" s="1">
        <v>5524</v>
      </c>
      <c r="I45">
        <v>1</v>
      </c>
      <c r="J45">
        <v>1.6</v>
      </c>
      <c r="K45">
        <v>0.38</v>
      </c>
      <c r="L45">
        <v>6.51</v>
      </c>
      <c r="M45">
        <v>1.17</v>
      </c>
      <c r="N45">
        <v>1</v>
      </c>
    </row>
    <row r="46" spans="1:26" x14ac:dyDescent="0.25">
      <c r="A46">
        <v>2005</v>
      </c>
      <c r="B46" t="s">
        <v>51</v>
      </c>
      <c r="C46" t="s">
        <v>18</v>
      </c>
      <c r="D46" t="s">
        <v>89</v>
      </c>
      <c r="E46" s="1">
        <v>7249</v>
      </c>
      <c r="F46">
        <v>0</v>
      </c>
      <c r="G46" s="1">
        <v>18069</v>
      </c>
      <c r="H46" s="1">
        <v>5521</v>
      </c>
      <c r="I46">
        <v>1</v>
      </c>
      <c r="J46">
        <v>3.5</v>
      </c>
      <c r="K46">
        <v>0.81</v>
      </c>
      <c r="L46">
        <v>13.85</v>
      </c>
      <c r="M46">
        <v>2.56</v>
      </c>
      <c r="N46">
        <v>1</v>
      </c>
      <c r="Q46" s="2" t="s">
        <v>48</v>
      </c>
      <c r="R46" s="2" t="s">
        <v>49</v>
      </c>
    </row>
    <row r="47" spans="1:26" x14ac:dyDescent="0.25">
      <c r="A47">
        <v>2004</v>
      </c>
      <c r="B47" t="s">
        <v>51</v>
      </c>
      <c r="C47" t="s">
        <v>18</v>
      </c>
      <c r="D47" t="s">
        <v>89</v>
      </c>
      <c r="E47">
        <v>0</v>
      </c>
      <c r="I47">
        <v>2</v>
      </c>
      <c r="J47">
        <v>0</v>
      </c>
      <c r="N47">
        <v>2</v>
      </c>
      <c r="Q47" s="2" t="s">
        <v>2</v>
      </c>
      <c r="R47" t="s">
        <v>52</v>
      </c>
      <c r="S47" t="s">
        <v>53</v>
      </c>
      <c r="T47" t="s">
        <v>50</v>
      </c>
      <c r="U47" t="s">
        <v>51</v>
      </c>
      <c r="V47" t="s">
        <v>54</v>
      </c>
      <c r="W47" t="s">
        <v>55</v>
      </c>
      <c r="X47" t="s">
        <v>20</v>
      </c>
    </row>
    <row r="48" spans="1:26" x14ac:dyDescent="0.25">
      <c r="A48">
        <v>2003</v>
      </c>
      <c r="B48" t="s">
        <v>51</v>
      </c>
      <c r="C48" t="s">
        <v>18</v>
      </c>
      <c r="D48" t="s">
        <v>89</v>
      </c>
      <c r="E48" s="1">
        <v>30954</v>
      </c>
      <c r="F48" s="1">
        <v>7246</v>
      </c>
      <c r="G48" s="1">
        <v>54663</v>
      </c>
      <c r="H48" s="1">
        <v>12096</v>
      </c>
      <c r="I48">
        <v>1</v>
      </c>
      <c r="J48">
        <v>9.5</v>
      </c>
      <c r="K48">
        <v>4.67</v>
      </c>
      <c r="L48">
        <v>18.399999999999999</v>
      </c>
      <c r="M48">
        <v>3.35</v>
      </c>
      <c r="N48">
        <v>1</v>
      </c>
      <c r="Q48">
        <v>2015</v>
      </c>
      <c r="S48">
        <v>4245</v>
      </c>
      <c r="T48">
        <v>13454</v>
      </c>
      <c r="U48">
        <v>3171</v>
      </c>
      <c r="V48">
        <v>9503</v>
      </c>
      <c r="W48">
        <v>12512</v>
      </c>
      <c r="X48">
        <v>8577</v>
      </c>
    </row>
    <row r="49" spans="1:24" x14ac:dyDescent="0.25">
      <c r="A49">
        <v>2002</v>
      </c>
      <c r="B49" t="s">
        <v>51</v>
      </c>
      <c r="C49" t="s">
        <v>18</v>
      </c>
      <c r="D49" t="s">
        <v>89</v>
      </c>
      <c r="E49">
        <v>0</v>
      </c>
      <c r="I49">
        <v>2</v>
      </c>
      <c r="J49">
        <v>0</v>
      </c>
      <c r="N49">
        <v>2</v>
      </c>
      <c r="Q49">
        <v>2016</v>
      </c>
      <c r="R49">
        <v>4224</v>
      </c>
      <c r="S49">
        <v>3925</v>
      </c>
      <c r="T49">
        <v>21013</v>
      </c>
      <c r="U49">
        <v>5365</v>
      </c>
      <c r="V49">
        <v>6247</v>
      </c>
      <c r="W49">
        <v>16844</v>
      </c>
      <c r="X49">
        <v>9603</v>
      </c>
    </row>
    <row r="50" spans="1:24" x14ac:dyDescent="0.25">
      <c r="A50">
        <v>2001</v>
      </c>
      <c r="B50" t="s">
        <v>51</v>
      </c>
      <c r="C50" t="s">
        <v>18</v>
      </c>
      <c r="D50" t="s">
        <v>89</v>
      </c>
      <c r="E50" s="1">
        <v>3025</v>
      </c>
      <c r="F50">
        <v>0</v>
      </c>
      <c r="G50" s="1">
        <v>9220</v>
      </c>
      <c r="H50" s="1">
        <v>3161</v>
      </c>
      <c r="I50">
        <v>1</v>
      </c>
      <c r="J50">
        <v>0.6</v>
      </c>
      <c r="K50">
        <v>0.08</v>
      </c>
      <c r="L50">
        <v>4.6900000000000004</v>
      </c>
      <c r="M50">
        <v>0.66</v>
      </c>
      <c r="N50">
        <v>1</v>
      </c>
      <c r="Q50">
        <v>2017</v>
      </c>
      <c r="R50">
        <v>5876</v>
      </c>
      <c r="S50">
        <v>3252</v>
      </c>
      <c r="T50">
        <v>14025</v>
      </c>
      <c r="U50">
        <v>4647</v>
      </c>
      <c r="V50">
        <v>2948</v>
      </c>
      <c r="W50">
        <v>10320</v>
      </c>
      <c r="X50">
        <v>6844.666666666667</v>
      </c>
    </row>
    <row r="51" spans="1:24" x14ac:dyDescent="0.25">
      <c r="A51">
        <v>2000</v>
      </c>
      <c r="B51" t="s">
        <v>51</v>
      </c>
      <c r="C51" t="s">
        <v>18</v>
      </c>
      <c r="D51" t="s">
        <v>89</v>
      </c>
      <c r="E51">
        <v>0</v>
      </c>
      <c r="I51">
        <v>2</v>
      </c>
      <c r="J51">
        <v>0</v>
      </c>
      <c r="N51">
        <v>2</v>
      </c>
      <c r="Q51">
        <v>2018</v>
      </c>
      <c r="R51">
        <v>1140</v>
      </c>
      <c r="T51">
        <v>27466</v>
      </c>
      <c r="U51">
        <v>4521</v>
      </c>
      <c r="V51">
        <v>10309</v>
      </c>
      <c r="W51">
        <v>20135</v>
      </c>
      <c r="X51">
        <v>12714.2</v>
      </c>
    </row>
    <row r="52" spans="1:24" x14ac:dyDescent="0.25">
      <c r="A52">
        <v>1999</v>
      </c>
      <c r="B52" t="s">
        <v>51</v>
      </c>
      <c r="C52" t="s">
        <v>18</v>
      </c>
      <c r="D52" t="s">
        <v>89</v>
      </c>
      <c r="E52" s="1">
        <v>4966</v>
      </c>
      <c r="F52">
        <v>0</v>
      </c>
      <c r="G52" s="1">
        <v>13380</v>
      </c>
      <c r="H52" s="1">
        <v>4293</v>
      </c>
      <c r="I52">
        <v>1</v>
      </c>
      <c r="J52">
        <v>0.8</v>
      </c>
      <c r="K52">
        <v>0.16</v>
      </c>
      <c r="L52">
        <v>4.37</v>
      </c>
      <c r="M52">
        <v>0.72</v>
      </c>
      <c r="N52">
        <v>1</v>
      </c>
      <c r="Q52">
        <v>2019</v>
      </c>
      <c r="R52">
        <v>1630</v>
      </c>
      <c r="S52">
        <v>2468</v>
      </c>
      <c r="T52">
        <v>25654</v>
      </c>
      <c r="U52">
        <v>1862</v>
      </c>
      <c r="V52">
        <v>11126</v>
      </c>
      <c r="W52">
        <v>22848</v>
      </c>
      <c r="X52">
        <v>10931.333333333334</v>
      </c>
    </row>
    <row r="53" spans="1:24" x14ac:dyDescent="0.25">
      <c r="A53">
        <v>1998</v>
      </c>
      <c r="B53" t="s">
        <v>51</v>
      </c>
      <c r="C53" t="s">
        <v>18</v>
      </c>
      <c r="D53" t="s">
        <v>89</v>
      </c>
      <c r="E53" s="1">
        <v>3464</v>
      </c>
      <c r="F53">
        <v>0</v>
      </c>
      <c r="G53" s="1">
        <v>8968</v>
      </c>
      <c r="H53" s="1">
        <v>2808</v>
      </c>
      <c r="I53">
        <v>1</v>
      </c>
      <c r="J53">
        <v>0.9</v>
      </c>
      <c r="K53">
        <v>0.18</v>
      </c>
      <c r="L53">
        <v>4.1399999999999997</v>
      </c>
      <c r="M53">
        <v>0.71</v>
      </c>
      <c r="N53">
        <v>1</v>
      </c>
      <c r="Q53" t="s">
        <v>20</v>
      </c>
      <c r="R53">
        <v>3217.5</v>
      </c>
      <c r="S53">
        <v>3472.5</v>
      </c>
      <c r="T53">
        <v>20322.400000000001</v>
      </c>
      <c r="U53">
        <v>3913.2</v>
      </c>
      <c r="V53">
        <v>8026.6</v>
      </c>
      <c r="W53">
        <v>16531.8</v>
      </c>
      <c r="X53">
        <v>9668.9285714285706</v>
      </c>
    </row>
    <row r="54" spans="1:24" ht="15.75" thickBot="1" x14ac:dyDescent="0.3">
      <c r="A54">
        <v>1997</v>
      </c>
      <c r="B54" t="s">
        <v>51</v>
      </c>
      <c r="C54" t="s">
        <v>18</v>
      </c>
      <c r="D54" t="s">
        <v>89</v>
      </c>
      <c r="E54" s="1">
        <v>6954</v>
      </c>
      <c r="F54">
        <v>0</v>
      </c>
      <c r="G54" s="1">
        <v>17350</v>
      </c>
      <c r="H54" s="1">
        <v>5304</v>
      </c>
      <c r="I54">
        <v>1</v>
      </c>
      <c r="J54">
        <v>1.3</v>
      </c>
      <c r="K54">
        <v>0.28999999999999998</v>
      </c>
      <c r="L54">
        <v>5.33</v>
      </c>
      <c r="M54">
        <v>0.94</v>
      </c>
      <c r="N54">
        <v>1</v>
      </c>
    </row>
    <row r="55" spans="1:24" x14ac:dyDescent="0.25">
      <c r="A55">
        <v>1996</v>
      </c>
      <c r="B55" t="s">
        <v>51</v>
      </c>
      <c r="C55" t="s">
        <v>18</v>
      </c>
      <c r="D55" t="s">
        <v>89</v>
      </c>
      <c r="E55" s="1">
        <v>14301</v>
      </c>
      <c r="F55">
        <v>818</v>
      </c>
      <c r="G55" s="1">
        <v>27784</v>
      </c>
      <c r="H55" s="1">
        <v>6879</v>
      </c>
      <c r="I55">
        <v>1</v>
      </c>
      <c r="J55">
        <v>3.3</v>
      </c>
      <c r="K55">
        <v>1.31</v>
      </c>
      <c r="L55">
        <v>7.92</v>
      </c>
      <c r="M55">
        <v>1.51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51</v>
      </c>
      <c r="C56" t="s">
        <v>18</v>
      </c>
      <c r="D56" t="s">
        <v>89</v>
      </c>
      <c r="E56" s="1">
        <v>14719</v>
      </c>
      <c r="F56" s="1">
        <v>1598</v>
      </c>
      <c r="G56" s="1">
        <v>27840</v>
      </c>
      <c r="H56" s="1">
        <v>6695</v>
      </c>
      <c r="I56">
        <v>1</v>
      </c>
      <c r="J56">
        <v>2.6</v>
      </c>
      <c r="K56">
        <v>1.1000000000000001</v>
      </c>
      <c r="L56">
        <v>6.1</v>
      </c>
      <c r="M56">
        <v>1.1499999999999999</v>
      </c>
      <c r="N56">
        <v>1</v>
      </c>
      <c r="Q56" s="14">
        <v>2015</v>
      </c>
      <c r="R56">
        <v>80281</v>
      </c>
      <c r="S56">
        <v>2327</v>
      </c>
      <c r="T56" s="3">
        <f>S56/R56</f>
        <v>2.8985687771701896E-2</v>
      </c>
      <c r="U56">
        <v>3171</v>
      </c>
      <c r="V56">
        <v>24325</v>
      </c>
      <c r="W56" s="31">
        <f>SQRT((U56/R56)^2+(V56*T56/R56)^2)</f>
        <v>4.0463395292596384E-2</v>
      </c>
    </row>
    <row r="57" spans="1:24" x14ac:dyDescent="0.25">
      <c r="A57">
        <v>1994</v>
      </c>
      <c r="B57" t="s">
        <v>51</v>
      </c>
      <c r="C57" t="s">
        <v>18</v>
      </c>
      <c r="D57" t="s">
        <v>89</v>
      </c>
      <c r="E57" s="1">
        <v>33803</v>
      </c>
      <c r="F57" s="1">
        <v>10697</v>
      </c>
      <c r="G57" s="1">
        <v>56908</v>
      </c>
      <c r="H57" s="1">
        <v>11789</v>
      </c>
      <c r="I57">
        <v>1</v>
      </c>
      <c r="J57">
        <v>5</v>
      </c>
      <c r="K57">
        <v>2.6</v>
      </c>
      <c r="L57">
        <v>9.4600000000000009</v>
      </c>
      <c r="M57">
        <v>1.66</v>
      </c>
      <c r="N57">
        <v>1</v>
      </c>
      <c r="Q57" s="14">
        <v>2016</v>
      </c>
      <c r="R57">
        <v>173683</v>
      </c>
      <c r="S57">
        <v>8255</v>
      </c>
      <c r="T57" s="3">
        <f t="shared" ref="T57:T60" si="8">S57/R57</f>
        <v>4.752911914234554E-2</v>
      </c>
      <c r="U57">
        <v>5365</v>
      </c>
      <c r="V57">
        <v>32851</v>
      </c>
      <c r="W57" s="31">
        <f t="shared" ref="W57:W60" si="9">SQRT((U57/R57)^2+(V57*T57/R57)^2)</f>
        <v>3.2171180290672959E-2</v>
      </c>
    </row>
    <row r="58" spans="1:24" x14ac:dyDescent="0.25">
      <c r="A58">
        <v>1993</v>
      </c>
      <c r="B58" t="s">
        <v>51</v>
      </c>
      <c r="C58" t="s">
        <v>18</v>
      </c>
      <c r="D58" t="s">
        <v>89</v>
      </c>
      <c r="E58" s="1">
        <v>16468</v>
      </c>
      <c r="F58">
        <v>0</v>
      </c>
      <c r="G58" s="1">
        <v>34580</v>
      </c>
      <c r="H58" s="1">
        <v>9241</v>
      </c>
      <c r="I58">
        <v>1</v>
      </c>
      <c r="J58">
        <v>1.8</v>
      </c>
      <c r="K58">
        <v>0.62</v>
      </c>
      <c r="L58">
        <v>5.29</v>
      </c>
      <c r="M58">
        <v>1.01</v>
      </c>
      <c r="N58">
        <v>1</v>
      </c>
      <c r="Q58" s="14">
        <v>2017</v>
      </c>
      <c r="R58">
        <v>88581</v>
      </c>
      <c r="S58">
        <v>6024</v>
      </c>
      <c r="T58" s="3">
        <f t="shared" si="8"/>
        <v>6.8005554238493582E-2</v>
      </c>
      <c r="U58">
        <v>4647</v>
      </c>
      <c r="V58">
        <v>21783</v>
      </c>
      <c r="W58" s="31">
        <f t="shared" si="9"/>
        <v>5.5061492850702325E-2</v>
      </c>
    </row>
    <row r="59" spans="1:24" x14ac:dyDescent="0.25">
      <c r="A59">
        <v>2020</v>
      </c>
      <c r="B59" t="s">
        <v>55</v>
      </c>
      <c r="C59" t="s">
        <v>18</v>
      </c>
      <c r="D59" t="s">
        <v>89</v>
      </c>
      <c r="E59" s="1">
        <v>69980</v>
      </c>
      <c r="F59" s="1">
        <v>32351</v>
      </c>
      <c r="G59" s="1">
        <v>107608</v>
      </c>
      <c r="H59" s="1">
        <v>19199</v>
      </c>
      <c r="I59">
        <v>0</v>
      </c>
      <c r="J59">
        <v>21.9</v>
      </c>
      <c r="K59">
        <v>13.86</v>
      </c>
      <c r="L59">
        <v>32.76</v>
      </c>
      <c r="M59">
        <v>4.83</v>
      </c>
      <c r="N59">
        <v>0</v>
      </c>
      <c r="Q59" s="14">
        <v>2018</v>
      </c>
      <c r="R59">
        <v>232289</v>
      </c>
      <c r="S59">
        <v>6371</v>
      </c>
      <c r="T59" s="3">
        <f t="shared" si="8"/>
        <v>2.7427041314913751E-2</v>
      </c>
      <c r="U59">
        <v>4521</v>
      </c>
      <c r="V59">
        <v>41706</v>
      </c>
      <c r="W59" s="31">
        <f t="shared" si="9"/>
        <v>2.0076123810207534E-2</v>
      </c>
    </row>
    <row r="60" spans="1:24" ht="15.75" thickBot="1" x14ac:dyDescent="0.3">
      <c r="A60">
        <v>2019</v>
      </c>
      <c r="B60" t="s">
        <v>55</v>
      </c>
      <c r="C60" t="s">
        <v>18</v>
      </c>
      <c r="D60" t="s">
        <v>89</v>
      </c>
      <c r="E60" s="1">
        <v>89736</v>
      </c>
      <c r="F60" s="1">
        <v>44955</v>
      </c>
      <c r="G60" s="1">
        <v>134517</v>
      </c>
      <c r="H60" s="1">
        <v>22848</v>
      </c>
      <c r="I60">
        <v>0</v>
      </c>
      <c r="J60">
        <v>19.5</v>
      </c>
      <c r="K60">
        <v>12.69</v>
      </c>
      <c r="L60">
        <v>28.87</v>
      </c>
      <c r="M60">
        <v>4.12</v>
      </c>
      <c r="N60">
        <v>0</v>
      </c>
      <c r="Q60" s="16">
        <v>2019</v>
      </c>
      <c r="R60" s="17">
        <v>228842</v>
      </c>
      <c r="S60" s="17">
        <v>1078</v>
      </c>
      <c r="T60" s="28">
        <f t="shared" si="8"/>
        <v>4.7106737399603216E-3</v>
      </c>
      <c r="U60">
        <v>1862</v>
      </c>
      <c r="V60" s="17">
        <v>41458</v>
      </c>
      <c r="W60" s="32">
        <f t="shared" si="9"/>
        <v>8.1812504316884187E-3</v>
      </c>
    </row>
    <row r="61" spans="1:24" x14ac:dyDescent="0.25">
      <c r="A61">
        <v>2018</v>
      </c>
      <c r="B61" t="s">
        <v>55</v>
      </c>
      <c r="C61" t="s">
        <v>18</v>
      </c>
      <c r="D61" t="s">
        <v>89</v>
      </c>
      <c r="E61" s="1">
        <v>76165</v>
      </c>
      <c r="F61" s="1">
        <v>36700</v>
      </c>
      <c r="G61" s="1">
        <v>115629</v>
      </c>
      <c r="H61" s="1">
        <v>20135</v>
      </c>
      <c r="I61">
        <v>0</v>
      </c>
      <c r="J61">
        <v>10.4</v>
      </c>
      <c r="K61">
        <v>6.49</v>
      </c>
      <c r="L61">
        <v>16.16</v>
      </c>
      <c r="M61">
        <v>2.42</v>
      </c>
      <c r="N61">
        <v>0</v>
      </c>
    </row>
    <row r="62" spans="1:24" x14ac:dyDescent="0.25">
      <c r="A62">
        <v>2017</v>
      </c>
      <c r="B62" t="s">
        <v>55</v>
      </c>
      <c r="C62" t="s">
        <v>18</v>
      </c>
      <c r="D62" t="s">
        <v>89</v>
      </c>
      <c r="E62" s="1">
        <v>25111</v>
      </c>
      <c r="F62" s="1">
        <v>4883</v>
      </c>
      <c r="G62" s="1">
        <v>45339</v>
      </c>
      <c r="H62" s="1">
        <v>10320</v>
      </c>
      <c r="I62">
        <v>0</v>
      </c>
      <c r="J62">
        <v>6.4</v>
      </c>
      <c r="K62">
        <v>2.95</v>
      </c>
      <c r="L62">
        <v>13.24</v>
      </c>
      <c r="M62">
        <v>2.46</v>
      </c>
      <c r="N62">
        <v>0</v>
      </c>
    </row>
    <row r="63" spans="1:24" x14ac:dyDescent="0.25">
      <c r="A63">
        <v>2016</v>
      </c>
      <c r="B63" t="s">
        <v>55</v>
      </c>
      <c r="C63" t="s">
        <v>18</v>
      </c>
      <c r="D63" t="s">
        <v>89</v>
      </c>
      <c r="E63" s="1">
        <v>59363</v>
      </c>
      <c r="F63" s="1">
        <v>26349</v>
      </c>
      <c r="G63" s="1">
        <v>92377</v>
      </c>
      <c r="H63" s="1">
        <v>16844</v>
      </c>
      <c r="I63">
        <v>0</v>
      </c>
      <c r="J63">
        <v>19.899999999999999</v>
      </c>
      <c r="K63">
        <v>12.21</v>
      </c>
      <c r="L63">
        <v>30.72</v>
      </c>
      <c r="M63">
        <v>4.71</v>
      </c>
      <c r="N63">
        <v>0</v>
      </c>
    </row>
    <row r="64" spans="1:24" x14ac:dyDescent="0.25">
      <c r="A64">
        <v>2015</v>
      </c>
      <c r="B64" t="s">
        <v>55</v>
      </c>
      <c r="C64" t="s">
        <v>18</v>
      </c>
      <c r="D64" t="s">
        <v>89</v>
      </c>
      <c r="E64" s="1">
        <v>26848</v>
      </c>
      <c r="F64" s="1">
        <v>2325</v>
      </c>
      <c r="G64" s="1">
        <v>51372</v>
      </c>
      <c r="H64" s="1">
        <v>12512</v>
      </c>
      <c r="I64">
        <v>1</v>
      </c>
      <c r="J64">
        <v>6.2</v>
      </c>
      <c r="K64">
        <v>2.6</v>
      </c>
      <c r="L64">
        <v>14.13</v>
      </c>
      <c r="M64">
        <v>2.71</v>
      </c>
      <c r="N64">
        <v>1</v>
      </c>
    </row>
    <row r="65" spans="1:14" x14ac:dyDescent="0.25">
      <c r="A65">
        <v>2014</v>
      </c>
      <c r="B65" t="s">
        <v>55</v>
      </c>
      <c r="C65" t="s">
        <v>18</v>
      </c>
      <c r="D65" t="s">
        <v>89</v>
      </c>
      <c r="E65" s="1">
        <v>34648</v>
      </c>
      <c r="F65" s="1">
        <v>7559</v>
      </c>
      <c r="G65" s="1">
        <v>61737</v>
      </c>
      <c r="H65" s="1">
        <v>13821</v>
      </c>
      <c r="I65">
        <v>1</v>
      </c>
      <c r="J65">
        <v>12.2</v>
      </c>
      <c r="K65">
        <v>5.92</v>
      </c>
      <c r="L65">
        <v>23.42</v>
      </c>
      <c r="M65">
        <v>4.3099999999999996</v>
      </c>
      <c r="N65">
        <v>1</v>
      </c>
    </row>
    <row r="66" spans="1:14" x14ac:dyDescent="0.25">
      <c r="A66">
        <v>2013</v>
      </c>
      <c r="B66" t="s">
        <v>55</v>
      </c>
      <c r="C66" t="s">
        <v>18</v>
      </c>
      <c r="D66" t="s">
        <v>89</v>
      </c>
      <c r="E66" s="1">
        <v>24314</v>
      </c>
      <c r="F66" s="1">
        <v>3258</v>
      </c>
      <c r="G66" s="1">
        <v>45370</v>
      </c>
      <c r="H66" s="1">
        <v>10743</v>
      </c>
      <c r="I66">
        <v>1</v>
      </c>
      <c r="J66">
        <v>8.1</v>
      </c>
      <c r="K66">
        <v>3.65</v>
      </c>
      <c r="L66">
        <v>17.02</v>
      </c>
      <c r="M66">
        <v>3.21</v>
      </c>
      <c r="N66">
        <v>1</v>
      </c>
    </row>
    <row r="67" spans="1:14" x14ac:dyDescent="0.25">
      <c r="A67">
        <v>2012</v>
      </c>
      <c r="B67" t="s">
        <v>55</v>
      </c>
      <c r="C67" t="s">
        <v>18</v>
      </c>
      <c r="D67" t="s">
        <v>89</v>
      </c>
      <c r="E67" s="1">
        <v>27096</v>
      </c>
      <c r="F67" s="1">
        <v>3647</v>
      </c>
      <c r="G67" s="1">
        <v>50544</v>
      </c>
      <c r="H67" s="1">
        <v>11964</v>
      </c>
      <c r="I67">
        <v>1</v>
      </c>
      <c r="J67">
        <v>7.8</v>
      </c>
      <c r="K67">
        <v>3.41</v>
      </c>
      <c r="L67">
        <v>16.91</v>
      </c>
      <c r="M67">
        <v>3.22</v>
      </c>
      <c r="N67">
        <v>1</v>
      </c>
    </row>
    <row r="68" spans="1:14" x14ac:dyDescent="0.25">
      <c r="A68">
        <v>2011</v>
      </c>
      <c r="B68" t="s">
        <v>55</v>
      </c>
      <c r="C68" t="s">
        <v>18</v>
      </c>
      <c r="D68" t="s">
        <v>89</v>
      </c>
      <c r="E68" s="1">
        <v>55138</v>
      </c>
      <c r="F68" s="1">
        <v>21642</v>
      </c>
      <c r="G68" s="1">
        <v>88633</v>
      </c>
      <c r="H68" s="1">
        <v>17090</v>
      </c>
      <c r="I68">
        <v>0</v>
      </c>
      <c r="J68">
        <v>22.6</v>
      </c>
      <c r="K68">
        <v>13.48</v>
      </c>
      <c r="L68">
        <v>35.31</v>
      </c>
      <c r="M68">
        <v>5.59</v>
      </c>
      <c r="N68">
        <v>0</v>
      </c>
    </row>
    <row r="69" spans="1:14" x14ac:dyDescent="0.25">
      <c r="A69">
        <v>2010</v>
      </c>
      <c r="B69" t="s">
        <v>55</v>
      </c>
      <c r="C69" t="s">
        <v>18</v>
      </c>
      <c r="D69" t="s">
        <v>89</v>
      </c>
      <c r="E69" s="1">
        <v>19271</v>
      </c>
      <c r="F69" s="1">
        <v>1352</v>
      </c>
      <c r="G69" s="1">
        <v>37190</v>
      </c>
      <c r="H69" s="1">
        <v>9143</v>
      </c>
      <c r="I69">
        <v>1</v>
      </c>
      <c r="J69">
        <v>7.2</v>
      </c>
      <c r="K69">
        <v>3.02</v>
      </c>
      <c r="L69">
        <v>16.100000000000001</v>
      </c>
      <c r="M69">
        <v>3.09</v>
      </c>
      <c r="N69">
        <v>1</v>
      </c>
    </row>
    <row r="70" spans="1:14" x14ac:dyDescent="0.25">
      <c r="A70">
        <v>2009</v>
      </c>
      <c r="B70" t="s">
        <v>55</v>
      </c>
      <c r="C70" t="s">
        <v>18</v>
      </c>
      <c r="D70" t="s">
        <v>89</v>
      </c>
      <c r="E70" s="1">
        <v>69942</v>
      </c>
      <c r="F70" s="1">
        <v>23883</v>
      </c>
      <c r="G70" s="1">
        <v>116001</v>
      </c>
      <c r="H70" s="1">
        <v>23500</v>
      </c>
      <c r="I70">
        <v>1</v>
      </c>
      <c r="J70">
        <v>22.9</v>
      </c>
      <c r="K70">
        <v>13.05</v>
      </c>
      <c r="L70">
        <v>36.99</v>
      </c>
      <c r="M70">
        <v>6.14</v>
      </c>
      <c r="N70">
        <v>1</v>
      </c>
    </row>
    <row r="71" spans="1:14" x14ac:dyDescent="0.25">
      <c r="A71">
        <v>2008</v>
      </c>
      <c r="B71" t="s">
        <v>55</v>
      </c>
      <c r="C71" t="s">
        <v>18</v>
      </c>
      <c r="D71" t="s">
        <v>89</v>
      </c>
      <c r="E71" s="1">
        <v>23598</v>
      </c>
      <c r="F71">
        <v>0</v>
      </c>
      <c r="G71" s="1">
        <v>48478</v>
      </c>
      <c r="H71" s="1">
        <v>12694</v>
      </c>
      <c r="I71">
        <v>1</v>
      </c>
      <c r="J71">
        <v>6.7</v>
      </c>
      <c r="K71">
        <v>2.44</v>
      </c>
      <c r="L71">
        <v>17.32</v>
      </c>
      <c r="M71">
        <v>3.41</v>
      </c>
      <c r="N71">
        <v>1</v>
      </c>
    </row>
    <row r="72" spans="1:14" x14ac:dyDescent="0.25">
      <c r="A72">
        <v>2007</v>
      </c>
      <c r="B72" t="s">
        <v>55</v>
      </c>
      <c r="C72" t="s">
        <v>18</v>
      </c>
      <c r="D72" t="s">
        <v>89</v>
      </c>
      <c r="E72" s="1">
        <v>28396</v>
      </c>
      <c r="F72" s="1">
        <v>10551</v>
      </c>
      <c r="G72" s="1">
        <v>46240</v>
      </c>
      <c r="H72" s="1">
        <v>9105</v>
      </c>
      <c r="I72">
        <v>1</v>
      </c>
      <c r="J72">
        <v>11.4</v>
      </c>
      <c r="K72">
        <v>6.69</v>
      </c>
      <c r="L72">
        <v>18.88</v>
      </c>
      <c r="M72">
        <v>3.04</v>
      </c>
      <c r="N72">
        <v>1</v>
      </c>
    </row>
    <row r="73" spans="1:14" x14ac:dyDescent="0.25">
      <c r="A73">
        <v>2006</v>
      </c>
      <c r="B73" t="s">
        <v>55</v>
      </c>
      <c r="C73" t="s">
        <v>18</v>
      </c>
      <c r="D73" t="s">
        <v>89</v>
      </c>
      <c r="E73" s="1">
        <v>33010</v>
      </c>
      <c r="F73" s="1">
        <v>7521</v>
      </c>
      <c r="G73" s="1">
        <v>58498</v>
      </c>
      <c r="H73" s="1">
        <v>13005</v>
      </c>
      <c r="I73">
        <v>1</v>
      </c>
      <c r="J73">
        <v>7.1</v>
      </c>
      <c r="K73">
        <v>3.43</v>
      </c>
      <c r="L73">
        <v>14.21</v>
      </c>
      <c r="M73">
        <v>2.6</v>
      </c>
      <c r="N73">
        <v>1</v>
      </c>
    </row>
    <row r="74" spans="1:14" x14ac:dyDescent="0.25">
      <c r="A74">
        <v>2005</v>
      </c>
      <c r="B74" t="s">
        <v>55</v>
      </c>
      <c r="C74" t="s">
        <v>18</v>
      </c>
      <c r="D74" t="s">
        <v>89</v>
      </c>
      <c r="E74" s="1">
        <v>17443</v>
      </c>
      <c r="F74">
        <v>0</v>
      </c>
      <c r="G74" s="1">
        <v>35275</v>
      </c>
      <c r="H74" s="1">
        <v>9098</v>
      </c>
      <c r="I74">
        <v>1</v>
      </c>
      <c r="J74">
        <v>8.4</v>
      </c>
      <c r="K74">
        <v>3.17</v>
      </c>
      <c r="L74">
        <v>20.43</v>
      </c>
      <c r="M74">
        <v>4.04</v>
      </c>
      <c r="N74">
        <v>1</v>
      </c>
    </row>
    <row r="75" spans="1:14" x14ac:dyDescent="0.25">
      <c r="A75">
        <v>2004</v>
      </c>
      <c r="B75" t="s">
        <v>55</v>
      </c>
      <c r="C75" t="s">
        <v>18</v>
      </c>
      <c r="D75" t="s">
        <v>89</v>
      </c>
      <c r="E75" s="1">
        <v>14177</v>
      </c>
      <c r="F75">
        <v>0</v>
      </c>
      <c r="G75" s="1">
        <v>29167</v>
      </c>
      <c r="H75" s="1">
        <v>7648</v>
      </c>
      <c r="I75">
        <v>1</v>
      </c>
      <c r="J75">
        <v>5.5</v>
      </c>
      <c r="K75">
        <v>1.99</v>
      </c>
      <c r="L75">
        <v>14.52</v>
      </c>
      <c r="M75">
        <v>2.84</v>
      </c>
      <c r="N75">
        <v>1</v>
      </c>
    </row>
    <row r="76" spans="1:14" x14ac:dyDescent="0.25">
      <c r="A76">
        <v>2003</v>
      </c>
      <c r="B76" t="s">
        <v>55</v>
      </c>
      <c r="C76" t="s">
        <v>18</v>
      </c>
      <c r="D76" t="s">
        <v>89</v>
      </c>
      <c r="E76" s="1">
        <v>32509</v>
      </c>
      <c r="F76" s="1">
        <v>8079</v>
      </c>
      <c r="G76" s="1">
        <v>56940</v>
      </c>
      <c r="H76" s="1">
        <v>12465</v>
      </c>
      <c r="I76">
        <v>1</v>
      </c>
      <c r="J76">
        <v>10</v>
      </c>
      <c r="K76">
        <v>4.99</v>
      </c>
      <c r="L76">
        <v>19.02</v>
      </c>
      <c r="M76">
        <v>3.44</v>
      </c>
      <c r="N76">
        <v>1</v>
      </c>
    </row>
    <row r="77" spans="1:14" x14ac:dyDescent="0.25">
      <c r="A77">
        <v>2002</v>
      </c>
      <c r="B77" t="s">
        <v>55</v>
      </c>
      <c r="C77" t="s">
        <v>18</v>
      </c>
      <c r="D77" t="s">
        <v>89</v>
      </c>
      <c r="E77" s="1">
        <v>31092</v>
      </c>
      <c r="F77" s="1">
        <v>7930</v>
      </c>
      <c r="G77" s="1">
        <v>54254</v>
      </c>
      <c r="H77" s="1">
        <v>11817</v>
      </c>
      <c r="I77">
        <v>1</v>
      </c>
      <c r="J77">
        <v>8.9</v>
      </c>
      <c r="K77">
        <v>4.5</v>
      </c>
      <c r="L77">
        <v>16.8</v>
      </c>
      <c r="M77">
        <v>3.01</v>
      </c>
      <c r="N77">
        <v>1</v>
      </c>
    </row>
    <row r="78" spans="1:14" x14ac:dyDescent="0.25">
      <c r="A78">
        <v>2001</v>
      </c>
      <c r="B78" t="s">
        <v>55</v>
      </c>
      <c r="C78" t="s">
        <v>18</v>
      </c>
      <c r="D78" t="s">
        <v>89</v>
      </c>
      <c r="E78" s="1">
        <v>60395</v>
      </c>
      <c r="F78" s="1">
        <v>25999</v>
      </c>
      <c r="G78" s="1">
        <v>94792</v>
      </c>
      <c r="H78" s="1">
        <v>17550</v>
      </c>
      <c r="I78">
        <v>0</v>
      </c>
      <c r="J78">
        <v>12.7</v>
      </c>
      <c r="K78">
        <v>7.56</v>
      </c>
      <c r="L78">
        <v>20.48</v>
      </c>
      <c r="M78">
        <v>3.24</v>
      </c>
      <c r="N78">
        <v>0</v>
      </c>
    </row>
    <row r="79" spans="1:14" x14ac:dyDescent="0.25">
      <c r="A79">
        <v>2000</v>
      </c>
      <c r="B79" t="s">
        <v>55</v>
      </c>
      <c r="C79" t="s">
        <v>18</v>
      </c>
      <c r="D79" t="s">
        <v>89</v>
      </c>
      <c r="E79" s="1">
        <v>26790</v>
      </c>
      <c r="F79" s="1">
        <v>6001</v>
      </c>
      <c r="G79" s="1">
        <v>47580</v>
      </c>
      <c r="H79" s="1">
        <v>10607</v>
      </c>
      <c r="I79">
        <v>1</v>
      </c>
      <c r="J79">
        <v>7.3</v>
      </c>
      <c r="K79">
        <v>3.54</v>
      </c>
      <c r="L79">
        <v>14.48</v>
      </c>
      <c r="M79">
        <v>2.64</v>
      </c>
      <c r="N79">
        <v>1</v>
      </c>
    </row>
    <row r="80" spans="1:14" x14ac:dyDescent="0.25">
      <c r="A80">
        <v>1999</v>
      </c>
      <c r="B80" t="s">
        <v>55</v>
      </c>
      <c r="C80" t="s">
        <v>18</v>
      </c>
      <c r="D80" t="s">
        <v>89</v>
      </c>
      <c r="E80" s="1">
        <v>74944</v>
      </c>
      <c r="F80" s="1">
        <v>33184</v>
      </c>
      <c r="G80" s="1">
        <v>116704</v>
      </c>
      <c r="H80" s="1">
        <v>21307</v>
      </c>
      <c r="I80">
        <v>0</v>
      </c>
      <c r="J80">
        <v>12.7</v>
      </c>
      <c r="K80">
        <v>7.68</v>
      </c>
      <c r="L80">
        <v>20.190000000000001</v>
      </c>
      <c r="M80">
        <v>3.14</v>
      </c>
      <c r="N80">
        <v>0</v>
      </c>
    </row>
    <row r="81" spans="1:14" x14ac:dyDescent="0.25">
      <c r="A81">
        <v>1998</v>
      </c>
      <c r="B81" t="s">
        <v>55</v>
      </c>
      <c r="C81" t="s">
        <v>18</v>
      </c>
      <c r="D81" t="s">
        <v>89</v>
      </c>
      <c r="E81" s="1">
        <v>70033</v>
      </c>
      <c r="F81" s="1">
        <v>34764</v>
      </c>
      <c r="G81" s="1">
        <v>105301</v>
      </c>
      <c r="H81" s="1">
        <v>17995</v>
      </c>
      <c r="I81">
        <v>0</v>
      </c>
      <c r="J81">
        <v>17.899999999999999</v>
      </c>
      <c r="K81">
        <v>11.67</v>
      </c>
      <c r="L81">
        <v>26.48</v>
      </c>
      <c r="M81">
        <v>3.76</v>
      </c>
      <c r="N81">
        <v>0</v>
      </c>
    </row>
    <row r="82" spans="1:14" x14ac:dyDescent="0.25">
      <c r="A82">
        <v>1997</v>
      </c>
      <c r="B82" t="s">
        <v>55</v>
      </c>
      <c r="C82" t="s">
        <v>18</v>
      </c>
      <c r="D82" t="s">
        <v>89</v>
      </c>
      <c r="E82" s="1">
        <v>41484</v>
      </c>
      <c r="F82" s="1">
        <v>12114</v>
      </c>
      <c r="G82" s="1">
        <v>70853</v>
      </c>
      <c r="H82" s="1">
        <v>14985</v>
      </c>
      <c r="I82">
        <v>0</v>
      </c>
      <c r="J82">
        <v>7.5</v>
      </c>
      <c r="K82">
        <v>3.86</v>
      </c>
      <c r="L82">
        <v>14.07</v>
      </c>
      <c r="M82">
        <v>2.4900000000000002</v>
      </c>
      <c r="N82">
        <v>0</v>
      </c>
    </row>
    <row r="83" spans="1:14" x14ac:dyDescent="0.25">
      <c r="A83">
        <v>1996</v>
      </c>
      <c r="B83" t="s">
        <v>55</v>
      </c>
      <c r="C83" t="s">
        <v>18</v>
      </c>
      <c r="D83" t="s">
        <v>89</v>
      </c>
      <c r="E83" s="1">
        <v>37599</v>
      </c>
      <c r="F83" s="1">
        <v>13489</v>
      </c>
      <c r="G83" s="1">
        <v>61709</v>
      </c>
      <c r="H83" s="1">
        <v>12301</v>
      </c>
      <c r="I83">
        <v>0</v>
      </c>
      <c r="J83">
        <v>8.6</v>
      </c>
      <c r="K83">
        <v>4.75</v>
      </c>
      <c r="L83">
        <v>15.09</v>
      </c>
      <c r="M83">
        <v>2.5499999999999998</v>
      </c>
      <c r="N83">
        <v>0</v>
      </c>
    </row>
    <row r="84" spans="1:14" x14ac:dyDescent="0.25">
      <c r="A84">
        <v>1995</v>
      </c>
      <c r="B84" t="s">
        <v>55</v>
      </c>
      <c r="C84" t="s">
        <v>18</v>
      </c>
      <c r="D84" t="s">
        <v>89</v>
      </c>
      <c r="E84" s="1">
        <v>85892</v>
      </c>
      <c r="F84" s="1">
        <v>47894</v>
      </c>
      <c r="G84" s="1">
        <v>123890</v>
      </c>
      <c r="H84" s="1">
        <v>19387</v>
      </c>
      <c r="I84">
        <v>0</v>
      </c>
      <c r="J84">
        <v>15.2</v>
      </c>
      <c r="K84">
        <v>10.33</v>
      </c>
      <c r="L84">
        <v>21.94</v>
      </c>
      <c r="M84">
        <v>2.94</v>
      </c>
      <c r="N84">
        <v>0</v>
      </c>
    </row>
    <row r="85" spans="1:14" x14ac:dyDescent="0.25">
      <c r="A85">
        <v>1994</v>
      </c>
      <c r="B85" t="s">
        <v>55</v>
      </c>
      <c r="C85" t="s">
        <v>18</v>
      </c>
      <c r="D85" t="s">
        <v>89</v>
      </c>
      <c r="E85" s="1">
        <v>108111</v>
      </c>
      <c r="F85" s="1">
        <v>62132</v>
      </c>
      <c r="G85" s="1">
        <v>154090</v>
      </c>
      <c r="H85" s="1">
        <v>23459</v>
      </c>
      <c r="I85">
        <v>0</v>
      </c>
      <c r="J85">
        <v>16</v>
      </c>
      <c r="K85">
        <v>10.99</v>
      </c>
      <c r="L85">
        <v>22.79</v>
      </c>
      <c r="M85">
        <v>2.99</v>
      </c>
      <c r="N85">
        <v>0</v>
      </c>
    </row>
    <row r="86" spans="1:14" x14ac:dyDescent="0.25">
      <c r="A86">
        <v>1993</v>
      </c>
      <c r="B86" t="s">
        <v>55</v>
      </c>
      <c r="C86" t="s">
        <v>18</v>
      </c>
      <c r="D86" t="s">
        <v>89</v>
      </c>
      <c r="E86" s="1">
        <v>88190</v>
      </c>
      <c r="F86" s="1">
        <v>40164</v>
      </c>
      <c r="G86" s="1">
        <v>136215</v>
      </c>
      <c r="H86" s="1">
        <v>24503</v>
      </c>
      <c r="I86">
        <v>0</v>
      </c>
      <c r="J86">
        <v>9.8000000000000007</v>
      </c>
      <c r="K86">
        <v>5.93</v>
      </c>
      <c r="L86">
        <v>15.82</v>
      </c>
      <c r="M86">
        <v>2.4700000000000002</v>
      </c>
      <c r="N86">
        <v>0</v>
      </c>
    </row>
    <row r="87" spans="1:14" x14ac:dyDescent="0.25">
      <c r="A87">
        <v>2020</v>
      </c>
      <c r="B87" t="s">
        <v>54</v>
      </c>
      <c r="C87" t="s">
        <v>18</v>
      </c>
      <c r="D87" t="s">
        <v>89</v>
      </c>
      <c r="E87" s="1">
        <v>19355</v>
      </c>
      <c r="F87" s="1">
        <v>2348</v>
      </c>
      <c r="G87" s="1">
        <v>36362</v>
      </c>
      <c r="H87" s="1">
        <v>8677</v>
      </c>
      <c r="I87">
        <v>1</v>
      </c>
      <c r="J87">
        <v>6</v>
      </c>
      <c r="K87">
        <v>2.62</v>
      </c>
      <c r="L87">
        <v>13.34</v>
      </c>
      <c r="M87">
        <v>2.5299999999999998</v>
      </c>
      <c r="N87">
        <v>1</v>
      </c>
    </row>
    <row r="88" spans="1:14" x14ac:dyDescent="0.25">
      <c r="A88">
        <v>2019</v>
      </c>
      <c r="B88" t="s">
        <v>54</v>
      </c>
      <c r="C88" t="s">
        <v>18</v>
      </c>
      <c r="D88" t="s">
        <v>89</v>
      </c>
      <c r="E88" s="1">
        <v>27376</v>
      </c>
      <c r="F88" s="1">
        <v>5570</v>
      </c>
      <c r="G88" s="1">
        <v>49182</v>
      </c>
      <c r="H88" s="1">
        <v>11126</v>
      </c>
      <c r="I88">
        <v>0</v>
      </c>
      <c r="J88">
        <v>6</v>
      </c>
      <c r="K88">
        <v>2.79</v>
      </c>
      <c r="L88">
        <v>12.29</v>
      </c>
      <c r="M88">
        <v>2.27</v>
      </c>
      <c r="N88">
        <v>0</v>
      </c>
    </row>
    <row r="89" spans="1:14" x14ac:dyDescent="0.25">
      <c r="A89">
        <v>2018</v>
      </c>
      <c r="B89" t="s">
        <v>54</v>
      </c>
      <c r="C89" t="s">
        <v>18</v>
      </c>
      <c r="D89" t="s">
        <v>89</v>
      </c>
      <c r="E89" s="1">
        <v>25973</v>
      </c>
      <c r="F89" s="1">
        <v>5768</v>
      </c>
      <c r="G89" s="1">
        <v>46178</v>
      </c>
      <c r="H89" s="1">
        <v>10309</v>
      </c>
      <c r="I89">
        <v>1</v>
      </c>
      <c r="J89">
        <v>3.5</v>
      </c>
      <c r="K89">
        <v>1.68</v>
      </c>
      <c r="L89">
        <v>7.31</v>
      </c>
      <c r="M89">
        <v>1.33</v>
      </c>
      <c r="N89">
        <v>1</v>
      </c>
    </row>
    <row r="90" spans="1:14" x14ac:dyDescent="0.25">
      <c r="A90">
        <v>2017</v>
      </c>
      <c r="B90" t="s">
        <v>54</v>
      </c>
      <c r="C90" t="s">
        <v>18</v>
      </c>
      <c r="D90" t="s">
        <v>89</v>
      </c>
      <c r="E90" s="1">
        <v>2582</v>
      </c>
      <c r="F90">
        <v>0</v>
      </c>
      <c r="G90" s="1">
        <v>8360</v>
      </c>
      <c r="H90" s="1">
        <v>2948</v>
      </c>
      <c r="I90">
        <v>1</v>
      </c>
      <c r="J90">
        <v>0.7</v>
      </c>
      <c r="K90">
        <v>7.0000000000000007E-2</v>
      </c>
      <c r="L90">
        <v>5.81</v>
      </c>
      <c r="M90">
        <v>0.74</v>
      </c>
      <c r="N90">
        <v>1</v>
      </c>
    </row>
    <row r="91" spans="1:14" x14ac:dyDescent="0.25">
      <c r="A91">
        <v>2016</v>
      </c>
      <c r="B91" t="s">
        <v>54</v>
      </c>
      <c r="C91" t="s">
        <v>18</v>
      </c>
      <c r="D91" t="s">
        <v>89</v>
      </c>
      <c r="E91" s="1">
        <v>10838</v>
      </c>
      <c r="F91">
        <v>0</v>
      </c>
      <c r="G91" s="1">
        <v>23082</v>
      </c>
      <c r="H91" s="1">
        <v>6247</v>
      </c>
      <c r="I91">
        <v>1</v>
      </c>
      <c r="J91">
        <v>3.6</v>
      </c>
      <c r="K91">
        <v>1.2</v>
      </c>
      <c r="L91">
        <v>10.43</v>
      </c>
      <c r="M91">
        <v>2.02</v>
      </c>
      <c r="N91">
        <v>1</v>
      </c>
    </row>
    <row r="92" spans="1:14" x14ac:dyDescent="0.25">
      <c r="A92">
        <v>2015</v>
      </c>
      <c r="B92" t="s">
        <v>54</v>
      </c>
      <c r="C92" t="s">
        <v>18</v>
      </c>
      <c r="D92" t="s">
        <v>89</v>
      </c>
      <c r="E92" s="1">
        <v>16773</v>
      </c>
      <c r="F92">
        <v>0</v>
      </c>
      <c r="G92" s="1">
        <v>35398</v>
      </c>
      <c r="H92" s="1">
        <v>9503</v>
      </c>
      <c r="I92">
        <v>1</v>
      </c>
      <c r="J92">
        <v>3.9</v>
      </c>
      <c r="K92">
        <v>1.32</v>
      </c>
      <c r="L92">
        <v>10.86</v>
      </c>
      <c r="M92">
        <v>2.1</v>
      </c>
      <c r="N92">
        <v>1</v>
      </c>
    </row>
    <row r="93" spans="1:14" x14ac:dyDescent="0.25">
      <c r="A93">
        <v>2014</v>
      </c>
      <c r="B93" t="s">
        <v>54</v>
      </c>
      <c r="C93" t="s">
        <v>18</v>
      </c>
      <c r="D93" t="s">
        <v>89</v>
      </c>
      <c r="E93" s="1">
        <v>3122</v>
      </c>
      <c r="F93">
        <v>0</v>
      </c>
      <c r="G93" s="1">
        <v>9982</v>
      </c>
      <c r="H93" s="1">
        <v>3500</v>
      </c>
      <c r="I93">
        <v>1</v>
      </c>
      <c r="J93">
        <v>1.1000000000000001</v>
      </c>
      <c r="K93">
        <v>0.12</v>
      </c>
      <c r="L93">
        <v>9.0399999999999991</v>
      </c>
      <c r="M93">
        <v>1.21</v>
      </c>
      <c r="N93">
        <v>1</v>
      </c>
    </row>
    <row r="94" spans="1:14" x14ac:dyDescent="0.25">
      <c r="A94">
        <v>2013</v>
      </c>
      <c r="B94" t="s">
        <v>54</v>
      </c>
      <c r="C94" t="s">
        <v>18</v>
      </c>
      <c r="D94" t="s">
        <v>89</v>
      </c>
      <c r="E94" s="1">
        <v>14587</v>
      </c>
      <c r="F94">
        <v>0</v>
      </c>
      <c r="G94" s="1">
        <v>29787</v>
      </c>
      <c r="H94" s="1">
        <v>7755</v>
      </c>
      <c r="I94">
        <v>1</v>
      </c>
      <c r="J94">
        <v>4.9000000000000004</v>
      </c>
      <c r="K94">
        <v>1.81</v>
      </c>
      <c r="L94">
        <v>12.39</v>
      </c>
      <c r="M94">
        <v>2.4</v>
      </c>
      <c r="N94">
        <v>1</v>
      </c>
    </row>
    <row r="95" spans="1:14" x14ac:dyDescent="0.25">
      <c r="A95">
        <v>2012</v>
      </c>
      <c r="B95" t="s">
        <v>54</v>
      </c>
      <c r="C95" t="s">
        <v>18</v>
      </c>
      <c r="D95" t="s">
        <v>89</v>
      </c>
      <c r="E95" s="1">
        <v>8429</v>
      </c>
      <c r="F95">
        <v>0</v>
      </c>
      <c r="G95" s="1">
        <v>20727</v>
      </c>
      <c r="H95" s="1">
        <v>6275</v>
      </c>
      <c r="I95">
        <v>1</v>
      </c>
      <c r="J95">
        <v>2.4</v>
      </c>
      <c r="K95">
        <v>0.56999999999999995</v>
      </c>
      <c r="L95">
        <v>9.6999999999999993</v>
      </c>
      <c r="M95">
        <v>1.77</v>
      </c>
      <c r="N95">
        <v>1</v>
      </c>
    </row>
    <row r="96" spans="1:14" x14ac:dyDescent="0.25">
      <c r="A96">
        <v>2011</v>
      </c>
      <c r="B96" t="s">
        <v>54</v>
      </c>
      <c r="C96" t="s">
        <v>18</v>
      </c>
      <c r="D96" t="s">
        <v>89</v>
      </c>
      <c r="E96" s="1">
        <v>16965</v>
      </c>
      <c r="F96">
        <v>865</v>
      </c>
      <c r="G96" s="1">
        <v>33065</v>
      </c>
      <c r="H96" s="1">
        <v>8215</v>
      </c>
      <c r="I96">
        <v>1</v>
      </c>
      <c r="J96">
        <v>6.9</v>
      </c>
      <c r="K96">
        <v>2.83</v>
      </c>
      <c r="L96">
        <v>16.059999999999999</v>
      </c>
      <c r="M96">
        <v>3.1</v>
      </c>
      <c r="N96">
        <v>1</v>
      </c>
    </row>
    <row r="97" spans="1:14" x14ac:dyDescent="0.25">
      <c r="A97">
        <v>2010</v>
      </c>
      <c r="B97" t="s">
        <v>54</v>
      </c>
      <c r="C97" t="s">
        <v>18</v>
      </c>
      <c r="D97" t="s">
        <v>89</v>
      </c>
      <c r="E97" s="1">
        <v>11443</v>
      </c>
      <c r="F97">
        <v>0</v>
      </c>
      <c r="G97" s="1">
        <v>24360</v>
      </c>
      <c r="H97" s="1">
        <v>6590</v>
      </c>
      <c r="I97">
        <v>1</v>
      </c>
      <c r="J97">
        <v>4.3</v>
      </c>
      <c r="K97">
        <v>1.45</v>
      </c>
      <c r="L97">
        <v>11.86</v>
      </c>
      <c r="M97">
        <v>2.2999999999999998</v>
      </c>
      <c r="N97">
        <v>1</v>
      </c>
    </row>
    <row r="98" spans="1:14" x14ac:dyDescent="0.25">
      <c r="A98">
        <v>2009</v>
      </c>
      <c r="B98" t="s">
        <v>54</v>
      </c>
      <c r="C98" t="s">
        <v>18</v>
      </c>
      <c r="D98" t="s">
        <v>89</v>
      </c>
      <c r="E98" s="1">
        <v>3974</v>
      </c>
      <c r="F98">
        <v>0</v>
      </c>
      <c r="G98" s="1">
        <v>12339</v>
      </c>
      <c r="H98" s="1">
        <v>4268</v>
      </c>
      <c r="I98">
        <v>1</v>
      </c>
      <c r="J98">
        <v>1.3</v>
      </c>
      <c r="K98">
        <v>0.16</v>
      </c>
      <c r="L98">
        <v>9.67</v>
      </c>
      <c r="M98">
        <v>1.37</v>
      </c>
      <c r="N98">
        <v>1</v>
      </c>
    </row>
    <row r="99" spans="1:14" x14ac:dyDescent="0.25">
      <c r="A99">
        <v>2008</v>
      </c>
      <c r="B99" t="s">
        <v>54</v>
      </c>
      <c r="C99" t="s">
        <v>18</v>
      </c>
      <c r="D99" t="s">
        <v>89</v>
      </c>
      <c r="E99" s="1">
        <v>31717</v>
      </c>
      <c r="F99" s="1">
        <v>2280</v>
      </c>
      <c r="G99" s="1">
        <v>61155</v>
      </c>
      <c r="H99" s="1">
        <v>15019</v>
      </c>
      <c r="I99">
        <v>1</v>
      </c>
      <c r="J99">
        <v>9.1</v>
      </c>
      <c r="K99">
        <v>3.75</v>
      </c>
      <c r="L99">
        <v>20.36</v>
      </c>
      <c r="M99">
        <v>3.96</v>
      </c>
      <c r="N99">
        <v>1</v>
      </c>
    </row>
    <row r="100" spans="1:14" x14ac:dyDescent="0.25">
      <c r="A100">
        <v>2007</v>
      </c>
      <c r="B100" t="s">
        <v>54</v>
      </c>
      <c r="C100" t="s">
        <v>18</v>
      </c>
      <c r="D100" t="s">
        <v>89</v>
      </c>
      <c r="E100" s="1">
        <v>17738</v>
      </c>
      <c r="F100" s="1">
        <v>5036</v>
      </c>
      <c r="G100" s="1">
        <v>30441</v>
      </c>
      <c r="H100" s="1">
        <v>6481</v>
      </c>
      <c r="I100">
        <v>1</v>
      </c>
      <c r="J100">
        <v>7.1</v>
      </c>
      <c r="K100">
        <v>3.78</v>
      </c>
      <c r="L100">
        <v>13.1</v>
      </c>
      <c r="M100">
        <v>2.2799999999999998</v>
      </c>
      <c r="N100">
        <v>1</v>
      </c>
    </row>
    <row r="101" spans="1:14" x14ac:dyDescent="0.25">
      <c r="A101">
        <v>2006</v>
      </c>
      <c r="B101" t="s">
        <v>54</v>
      </c>
      <c r="C101" t="s">
        <v>18</v>
      </c>
      <c r="D101" t="s">
        <v>89</v>
      </c>
      <c r="E101" s="1">
        <v>14582</v>
      </c>
      <c r="F101">
        <v>0</v>
      </c>
      <c r="G101" s="1">
        <v>30441</v>
      </c>
      <c r="H101" s="1">
        <v>8091</v>
      </c>
      <c r="I101">
        <v>1</v>
      </c>
      <c r="J101">
        <v>3.1</v>
      </c>
      <c r="K101">
        <v>1.0900000000000001</v>
      </c>
      <c r="L101">
        <v>8.75</v>
      </c>
      <c r="M101">
        <v>1.68</v>
      </c>
      <c r="N101">
        <v>1</v>
      </c>
    </row>
    <row r="102" spans="1:14" x14ac:dyDescent="0.25">
      <c r="A102">
        <v>2005</v>
      </c>
      <c r="B102" t="s">
        <v>54</v>
      </c>
      <c r="C102" t="s">
        <v>18</v>
      </c>
      <c r="D102" t="s">
        <v>89</v>
      </c>
      <c r="E102" s="1">
        <v>15230</v>
      </c>
      <c r="F102">
        <v>0</v>
      </c>
      <c r="G102" s="1">
        <v>31717</v>
      </c>
      <c r="H102" s="1">
        <v>8412</v>
      </c>
      <c r="I102">
        <v>1</v>
      </c>
      <c r="J102">
        <v>7.3</v>
      </c>
      <c r="K102">
        <v>2.6</v>
      </c>
      <c r="L102">
        <v>19.02</v>
      </c>
      <c r="M102">
        <v>3.77</v>
      </c>
      <c r="N102">
        <v>1</v>
      </c>
    </row>
    <row r="103" spans="1:14" x14ac:dyDescent="0.25">
      <c r="A103">
        <v>2004</v>
      </c>
      <c r="B103" t="s">
        <v>54</v>
      </c>
      <c r="C103" t="s">
        <v>18</v>
      </c>
      <c r="D103" t="s">
        <v>89</v>
      </c>
      <c r="E103" s="1">
        <v>10070</v>
      </c>
      <c r="F103">
        <v>0</v>
      </c>
      <c r="G103" s="1">
        <v>22458</v>
      </c>
      <c r="H103" s="1">
        <v>6320</v>
      </c>
      <c r="I103">
        <v>1</v>
      </c>
      <c r="J103">
        <v>3.9</v>
      </c>
      <c r="K103">
        <v>1.18</v>
      </c>
      <c r="L103">
        <v>12.33</v>
      </c>
      <c r="M103">
        <v>2.38</v>
      </c>
      <c r="N103">
        <v>1</v>
      </c>
    </row>
    <row r="104" spans="1:14" x14ac:dyDescent="0.25">
      <c r="A104">
        <v>2003</v>
      </c>
      <c r="B104" t="s">
        <v>54</v>
      </c>
      <c r="C104" t="s">
        <v>18</v>
      </c>
      <c r="D104" t="s">
        <v>89</v>
      </c>
      <c r="E104" s="1">
        <v>16004</v>
      </c>
      <c r="F104">
        <v>64</v>
      </c>
      <c r="G104" s="1">
        <v>31944</v>
      </c>
      <c r="H104" s="1">
        <v>8133</v>
      </c>
      <c r="I104">
        <v>1</v>
      </c>
      <c r="J104">
        <v>4.9000000000000004</v>
      </c>
      <c r="K104">
        <v>1.89</v>
      </c>
      <c r="L104">
        <v>12.2</v>
      </c>
      <c r="M104">
        <v>2.36</v>
      </c>
      <c r="N104">
        <v>1</v>
      </c>
    </row>
    <row r="105" spans="1:14" x14ac:dyDescent="0.25">
      <c r="A105">
        <v>2002</v>
      </c>
      <c r="B105" t="s">
        <v>54</v>
      </c>
      <c r="C105" t="s">
        <v>18</v>
      </c>
      <c r="D105" t="s">
        <v>89</v>
      </c>
      <c r="E105" s="1">
        <v>19358</v>
      </c>
      <c r="F105" s="1">
        <v>2254</v>
      </c>
      <c r="G105" s="1">
        <v>36462</v>
      </c>
      <c r="H105" s="1">
        <v>8727</v>
      </c>
      <c r="I105">
        <v>1</v>
      </c>
      <c r="J105">
        <v>5.5</v>
      </c>
      <c r="K105">
        <v>2.41</v>
      </c>
      <c r="L105">
        <v>12.2</v>
      </c>
      <c r="M105">
        <v>2.2999999999999998</v>
      </c>
      <c r="N105">
        <v>1</v>
      </c>
    </row>
    <row r="106" spans="1:14" x14ac:dyDescent="0.25">
      <c r="A106">
        <v>2001</v>
      </c>
      <c r="B106" t="s">
        <v>54</v>
      </c>
      <c r="C106" t="s">
        <v>18</v>
      </c>
      <c r="D106" t="s">
        <v>89</v>
      </c>
      <c r="E106" s="1">
        <v>22237</v>
      </c>
      <c r="F106" s="1">
        <v>3307</v>
      </c>
      <c r="G106" s="1">
        <v>41168</v>
      </c>
      <c r="H106" s="1">
        <v>9659</v>
      </c>
      <c r="I106">
        <v>1</v>
      </c>
      <c r="J106">
        <v>4.7</v>
      </c>
      <c r="K106">
        <v>2.06</v>
      </c>
      <c r="L106">
        <v>10.24</v>
      </c>
      <c r="M106">
        <v>1.92</v>
      </c>
      <c r="N106">
        <v>1</v>
      </c>
    </row>
    <row r="107" spans="1:14" x14ac:dyDescent="0.25">
      <c r="A107">
        <v>2000</v>
      </c>
      <c r="B107" t="s">
        <v>54</v>
      </c>
      <c r="C107" t="s">
        <v>18</v>
      </c>
      <c r="D107" t="s">
        <v>89</v>
      </c>
      <c r="E107" s="1">
        <v>18795</v>
      </c>
      <c r="F107" s="1">
        <v>2083</v>
      </c>
      <c r="G107" s="1">
        <v>35506</v>
      </c>
      <c r="H107" s="1">
        <v>8526</v>
      </c>
      <c r="I107">
        <v>1</v>
      </c>
      <c r="J107">
        <v>5.0999999999999996</v>
      </c>
      <c r="K107">
        <v>2.2000000000000002</v>
      </c>
      <c r="L107">
        <v>11.48</v>
      </c>
      <c r="M107">
        <v>2.17</v>
      </c>
      <c r="N107">
        <v>1</v>
      </c>
    </row>
    <row r="108" spans="1:14" x14ac:dyDescent="0.25">
      <c r="A108">
        <v>1999</v>
      </c>
      <c r="B108" t="s">
        <v>54</v>
      </c>
      <c r="C108" t="s">
        <v>18</v>
      </c>
      <c r="D108" t="s">
        <v>89</v>
      </c>
      <c r="E108" s="1">
        <v>12387</v>
      </c>
      <c r="F108">
        <v>0</v>
      </c>
      <c r="G108" s="1">
        <v>26504</v>
      </c>
      <c r="H108" s="1">
        <v>7203</v>
      </c>
      <c r="I108">
        <v>1</v>
      </c>
      <c r="J108">
        <v>2.1</v>
      </c>
      <c r="K108">
        <v>0.69</v>
      </c>
      <c r="L108">
        <v>6.21</v>
      </c>
      <c r="M108">
        <v>1.18</v>
      </c>
      <c r="N108">
        <v>1</v>
      </c>
    </row>
    <row r="109" spans="1:14" x14ac:dyDescent="0.25">
      <c r="A109">
        <v>1998</v>
      </c>
      <c r="B109" t="s">
        <v>54</v>
      </c>
      <c r="C109" t="s">
        <v>18</v>
      </c>
      <c r="D109" t="s">
        <v>89</v>
      </c>
      <c r="E109" s="1">
        <v>26868</v>
      </c>
      <c r="F109" s="1">
        <v>7905</v>
      </c>
      <c r="G109" s="1">
        <v>45830</v>
      </c>
      <c r="H109" s="1">
        <v>9675</v>
      </c>
      <c r="I109">
        <v>1</v>
      </c>
      <c r="J109">
        <v>6.9</v>
      </c>
      <c r="K109">
        <v>3.56</v>
      </c>
      <c r="L109">
        <v>12.83</v>
      </c>
      <c r="M109">
        <v>2.2599999999999998</v>
      </c>
      <c r="N109">
        <v>1</v>
      </c>
    </row>
    <row r="110" spans="1:14" x14ac:dyDescent="0.25">
      <c r="A110">
        <v>1997</v>
      </c>
      <c r="B110" t="s">
        <v>54</v>
      </c>
      <c r="C110" t="s">
        <v>18</v>
      </c>
      <c r="D110" t="s">
        <v>89</v>
      </c>
      <c r="E110" s="1">
        <v>28062</v>
      </c>
      <c r="F110" s="1">
        <v>4835</v>
      </c>
      <c r="G110" s="1">
        <v>51288</v>
      </c>
      <c r="H110" s="1">
        <v>11850</v>
      </c>
      <c r="I110">
        <v>1</v>
      </c>
      <c r="J110">
        <v>5.0999999999999996</v>
      </c>
      <c r="K110">
        <v>2.2999999999999998</v>
      </c>
      <c r="L110">
        <v>10.82</v>
      </c>
      <c r="M110">
        <v>2.02</v>
      </c>
      <c r="N110">
        <v>1</v>
      </c>
    </row>
    <row r="111" spans="1:14" x14ac:dyDescent="0.25">
      <c r="A111">
        <v>1996</v>
      </c>
      <c r="B111" t="s">
        <v>54</v>
      </c>
      <c r="C111" t="s">
        <v>18</v>
      </c>
      <c r="D111" t="s">
        <v>89</v>
      </c>
      <c r="E111" s="1">
        <v>19098</v>
      </c>
      <c r="F111" s="1">
        <v>3099</v>
      </c>
      <c r="G111" s="1">
        <v>35097</v>
      </c>
      <c r="H111" s="1">
        <v>8163</v>
      </c>
      <c r="I111">
        <v>1</v>
      </c>
      <c r="J111">
        <v>4.4000000000000004</v>
      </c>
      <c r="K111">
        <v>1.95</v>
      </c>
      <c r="L111">
        <v>9.4700000000000006</v>
      </c>
      <c r="M111">
        <v>1.77</v>
      </c>
      <c r="N111">
        <v>1</v>
      </c>
    </row>
    <row r="112" spans="1:14" x14ac:dyDescent="0.25">
      <c r="A112">
        <v>1995</v>
      </c>
      <c r="B112" t="s">
        <v>54</v>
      </c>
      <c r="C112" t="s">
        <v>18</v>
      </c>
      <c r="D112" t="s">
        <v>89</v>
      </c>
      <c r="E112" s="1">
        <v>13859</v>
      </c>
      <c r="F112" s="1">
        <v>1186</v>
      </c>
      <c r="G112" s="1">
        <v>26533</v>
      </c>
      <c r="H112" s="1">
        <v>6466</v>
      </c>
      <c r="I112">
        <v>1</v>
      </c>
      <c r="J112">
        <v>2.5</v>
      </c>
      <c r="K112">
        <v>1.01</v>
      </c>
      <c r="L112">
        <v>5.88</v>
      </c>
      <c r="M112">
        <v>1.1100000000000001</v>
      </c>
      <c r="N112">
        <v>1</v>
      </c>
    </row>
    <row r="113" spans="1:14" x14ac:dyDescent="0.25">
      <c r="A113">
        <v>1994</v>
      </c>
      <c r="B113" t="s">
        <v>54</v>
      </c>
      <c r="C113" t="s">
        <v>18</v>
      </c>
      <c r="D113" t="s">
        <v>89</v>
      </c>
      <c r="E113" s="1">
        <v>53213</v>
      </c>
      <c r="F113" s="1">
        <v>23121</v>
      </c>
      <c r="G113" s="1">
        <v>83306</v>
      </c>
      <c r="H113" s="1">
        <v>15354</v>
      </c>
      <c r="I113">
        <v>0</v>
      </c>
      <c r="J113">
        <v>7.9</v>
      </c>
      <c r="K113">
        <v>4.63</v>
      </c>
      <c r="L113">
        <v>13.12</v>
      </c>
      <c r="M113">
        <v>2.1</v>
      </c>
      <c r="N113">
        <v>0</v>
      </c>
    </row>
    <row r="114" spans="1:14" x14ac:dyDescent="0.25">
      <c r="A114">
        <v>1993</v>
      </c>
      <c r="B114" t="s">
        <v>54</v>
      </c>
      <c r="C114" t="s">
        <v>18</v>
      </c>
      <c r="D114" t="s">
        <v>89</v>
      </c>
      <c r="E114" s="1">
        <v>27246</v>
      </c>
      <c r="F114" s="1">
        <v>3160</v>
      </c>
      <c r="G114" s="1">
        <v>51332</v>
      </c>
      <c r="H114" s="1">
        <v>12289</v>
      </c>
      <c r="I114">
        <v>1</v>
      </c>
      <c r="J114">
        <v>3</v>
      </c>
      <c r="K114">
        <v>1.28</v>
      </c>
      <c r="L114">
        <v>7.01</v>
      </c>
      <c r="M114">
        <v>1.32</v>
      </c>
      <c r="N114">
        <v>1</v>
      </c>
    </row>
    <row r="115" spans="1:14" x14ac:dyDescent="0.25">
      <c r="A115">
        <v>2020</v>
      </c>
      <c r="B115" t="s">
        <v>53</v>
      </c>
      <c r="C115" t="s">
        <v>18</v>
      </c>
      <c r="D115" t="s">
        <v>89</v>
      </c>
      <c r="E115">
        <v>0</v>
      </c>
      <c r="I115">
        <v>2</v>
      </c>
      <c r="J115">
        <v>0</v>
      </c>
      <c r="N115">
        <v>2</v>
      </c>
    </row>
    <row r="116" spans="1:14" x14ac:dyDescent="0.25">
      <c r="A116">
        <v>2019</v>
      </c>
      <c r="B116" t="s">
        <v>53</v>
      </c>
      <c r="C116" t="s">
        <v>18</v>
      </c>
      <c r="D116" t="s">
        <v>89</v>
      </c>
      <c r="E116" s="1">
        <v>1836</v>
      </c>
      <c r="F116">
        <v>0</v>
      </c>
      <c r="G116" s="1">
        <v>6673</v>
      </c>
      <c r="H116" s="1">
        <v>2468</v>
      </c>
      <c r="I116">
        <v>1</v>
      </c>
      <c r="J116">
        <v>0.4</v>
      </c>
      <c r="K116">
        <v>0.03</v>
      </c>
      <c r="L116">
        <v>5.28</v>
      </c>
      <c r="M116">
        <v>0.53</v>
      </c>
      <c r="N116">
        <v>2</v>
      </c>
    </row>
    <row r="117" spans="1:14" x14ac:dyDescent="0.25">
      <c r="A117">
        <v>2018</v>
      </c>
      <c r="B117" t="s">
        <v>53</v>
      </c>
      <c r="C117" t="s">
        <v>18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53</v>
      </c>
      <c r="C118" t="s">
        <v>18</v>
      </c>
      <c r="D118" t="s">
        <v>89</v>
      </c>
      <c r="E118" s="1">
        <v>3105</v>
      </c>
      <c r="F118">
        <v>0</v>
      </c>
      <c r="G118" s="1">
        <v>9479</v>
      </c>
      <c r="H118" s="1">
        <v>3252</v>
      </c>
      <c r="I118">
        <v>1</v>
      </c>
      <c r="J118">
        <v>0.8</v>
      </c>
      <c r="K118">
        <v>0.1</v>
      </c>
      <c r="L118">
        <v>5.81</v>
      </c>
      <c r="M118">
        <v>0.82</v>
      </c>
      <c r="N118">
        <v>1</v>
      </c>
    </row>
    <row r="119" spans="1:14" x14ac:dyDescent="0.25">
      <c r="A119">
        <v>2016</v>
      </c>
      <c r="B119" t="s">
        <v>53</v>
      </c>
      <c r="C119" t="s">
        <v>18</v>
      </c>
      <c r="D119" t="s">
        <v>89</v>
      </c>
      <c r="E119" s="1">
        <v>4676</v>
      </c>
      <c r="F119">
        <v>0</v>
      </c>
      <c r="G119" s="1">
        <v>12369</v>
      </c>
      <c r="H119" s="1">
        <v>3925</v>
      </c>
      <c r="I119">
        <v>1</v>
      </c>
      <c r="J119">
        <v>1.6</v>
      </c>
      <c r="K119">
        <v>0.31</v>
      </c>
      <c r="L119">
        <v>7.6</v>
      </c>
      <c r="M119">
        <v>1.29</v>
      </c>
      <c r="N119">
        <v>1</v>
      </c>
    </row>
    <row r="120" spans="1:14" x14ac:dyDescent="0.25">
      <c r="A120">
        <v>2015</v>
      </c>
      <c r="B120" t="s">
        <v>53</v>
      </c>
      <c r="C120" t="s">
        <v>18</v>
      </c>
      <c r="D120" t="s">
        <v>89</v>
      </c>
      <c r="E120" s="1">
        <v>3990</v>
      </c>
      <c r="F120">
        <v>0</v>
      </c>
      <c r="G120" s="1">
        <v>12310</v>
      </c>
      <c r="H120" s="1">
        <v>4245</v>
      </c>
      <c r="I120">
        <v>1</v>
      </c>
      <c r="J120">
        <v>0.9</v>
      </c>
      <c r="K120">
        <v>0.12</v>
      </c>
      <c r="L120">
        <v>6.94</v>
      </c>
      <c r="M120">
        <v>0.97</v>
      </c>
      <c r="N120">
        <v>1</v>
      </c>
    </row>
    <row r="121" spans="1:14" x14ac:dyDescent="0.25">
      <c r="A121">
        <v>2014</v>
      </c>
      <c r="B121" t="s">
        <v>53</v>
      </c>
      <c r="C121" t="s">
        <v>18</v>
      </c>
      <c r="D121" t="s">
        <v>89</v>
      </c>
      <c r="E121" s="1">
        <v>3208</v>
      </c>
      <c r="F121">
        <v>0</v>
      </c>
      <c r="G121" s="1">
        <v>10170</v>
      </c>
      <c r="H121" s="1">
        <v>3552</v>
      </c>
      <c r="I121">
        <v>1</v>
      </c>
      <c r="J121">
        <v>1.1000000000000001</v>
      </c>
      <c r="K121">
        <v>0.13</v>
      </c>
      <c r="L121">
        <v>9.0399999999999991</v>
      </c>
      <c r="M121">
        <v>1.23</v>
      </c>
      <c r="N121">
        <v>1</v>
      </c>
    </row>
    <row r="122" spans="1:14" x14ac:dyDescent="0.25">
      <c r="A122">
        <v>2013</v>
      </c>
      <c r="B122" t="s">
        <v>53</v>
      </c>
      <c r="C122" t="s">
        <v>18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53</v>
      </c>
      <c r="C123" t="s">
        <v>18</v>
      </c>
      <c r="D123" t="s">
        <v>89</v>
      </c>
      <c r="E123" s="1">
        <v>2829</v>
      </c>
      <c r="F123">
        <v>0</v>
      </c>
      <c r="G123" s="1">
        <v>9700</v>
      </c>
      <c r="H123" s="1">
        <v>3506</v>
      </c>
      <c r="I123">
        <v>1</v>
      </c>
      <c r="J123">
        <v>0.8</v>
      </c>
      <c r="K123">
        <v>7.0000000000000007E-2</v>
      </c>
      <c r="L123">
        <v>8.5299999999999994</v>
      </c>
      <c r="M123">
        <v>1</v>
      </c>
      <c r="N123">
        <v>1</v>
      </c>
    </row>
    <row r="124" spans="1:14" x14ac:dyDescent="0.25">
      <c r="A124">
        <v>2011</v>
      </c>
      <c r="B124" t="s">
        <v>53</v>
      </c>
      <c r="C124" t="s">
        <v>18</v>
      </c>
      <c r="D124" t="s">
        <v>89</v>
      </c>
      <c r="E124">
        <v>0</v>
      </c>
      <c r="I124">
        <v>2</v>
      </c>
      <c r="J124">
        <v>0</v>
      </c>
      <c r="N124">
        <v>2</v>
      </c>
    </row>
    <row r="125" spans="1:14" x14ac:dyDescent="0.25">
      <c r="A125">
        <v>2010</v>
      </c>
      <c r="B125" t="s">
        <v>53</v>
      </c>
      <c r="C125" t="s">
        <v>18</v>
      </c>
      <c r="D125" t="s">
        <v>89</v>
      </c>
      <c r="E125">
        <v>0</v>
      </c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53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53</v>
      </c>
      <c r="C127" t="s">
        <v>18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53</v>
      </c>
      <c r="C128" t="s">
        <v>18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53</v>
      </c>
      <c r="C129" t="s">
        <v>18</v>
      </c>
      <c r="D129" t="s">
        <v>89</v>
      </c>
      <c r="E129" s="1">
        <v>7523</v>
      </c>
      <c r="F129">
        <v>0</v>
      </c>
      <c r="G129" s="1">
        <v>18452</v>
      </c>
      <c r="H129" s="1">
        <v>5576</v>
      </c>
      <c r="I129">
        <v>1</v>
      </c>
      <c r="J129">
        <v>1.6</v>
      </c>
      <c r="K129">
        <v>0.39</v>
      </c>
      <c r="L129">
        <v>6.55</v>
      </c>
      <c r="M129">
        <v>1.18</v>
      </c>
      <c r="N129">
        <v>1</v>
      </c>
    </row>
    <row r="130" spans="1:14" x14ac:dyDescent="0.25">
      <c r="A130">
        <v>2005</v>
      </c>
      <c r="B130" t="s">
        <v>53</v>
      </c>
      <c r="C130" t="s">
        <v>18</v>
      </c>
      <c r="D130" t="s">
        <v>89</v>
      </c>
      <c r="E130">
        <v>0</v>
      </c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53</v>
      </c>
      <c r="C131" t="s">
        <v>18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53</v>
      </c>
      <c r="C132" t="s">
        <v>18</v>
      </c>
      <c r="D132" t="s">
        <v>89</v>
      </c>
      <c r="E132">
        <v>0</v>
      </c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53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53</v>
      </c>
      <c r="C134" t="s">
        <v>18</v>
      </c>
      <c r="D134" t="s">
        <v>89</v>
      </c>
      <c r="E134">
        <v>0</v>
      </c>
      <c r="I134">
        <v>2</v>
      </c>
      <c r="J134">
        <v>0</v>
      </c>
      <c r="N134">
        <v>2</v>
      </c>
    </row>
    <row r="135" spans="1:14" x14ac:dyDescent="0.25">
      <c r="A135">
        <v>2000</v>
      </c>
      <c r="B135" t="s">
        <v>53</v>
      </c>
      <c r="C135" t="s">
        <v>18</v>
      </c>
      <c r="D135" t="s">
        <v>89</v>
      </c>
      <c r="E135" s="1">
        <v>4295</v>
      </c>
      <c r="F135">
        <v>0</v>
      </c>
      <c r="G135" s="1">
        <v>11295</v>
      </c>
      <c r="H135" s="1">
        <v>3571</v>
      </c>
      <c r="I135">
        <v>1</v>
      </c>
      <c r="J135">
        <v>1.2</v>
      </c>
      <c r="K135">
        <v>0.23</v>
      </c>
      <c r="L135">
        <v>5.64</v>
      </c>
      <c r="M135">
        <v>0.96</v>
      </c>
      <c r="N135">
        <v>1</v>
      </c>
    </row>
    <row r="136" spans="1:14" x14ac:dyDescent="0.25">
      <c r="A136">
        <v>1999</v>
      </c>
      <c r="B136" t="s">
        <v>53</v>
      </c>
      <c r="C136" t="s">
        <v>18</v>
      </c>
      <c r="D136" t="s">
        <v>89</v>
      </c>
      <c r="E136" s="1">
        <v>5358</v>
      </c>
      <c r="F136">
        <v>0</v>
      </c>
      <c r="G136" s="1">
        <v>14135</v>
      </c>
      <c r="H136" s="1">
        <v>4478</v>
      </c>
      <c r="I136">
        <v>1</v>
      </c>
      <c r="J136">
        <v>0.9</v>
      </c>
      <c r="K136">
        <v>0.18</v>
      </c>
      <c r="L136">
        <v>4.46</v>
      </c>
      <c r="M136">
        <v>0.75</v>
      </c>
      <c r="N136">
        <v>1</v>
      </c>
    </row>
    <row r="137" spans="1:14" x14ac:dyDescent="0.25">
      <c r="A137">
        <v>1998</v>
      </c>
      <c r="B137" t="s">
        <v>53</v>
      </c>
      <c r="C137" t="s">
        <v>18</v>
      </c>
      <c r="D137" t="s">
        <v>89</v>
      </c>
      <c r="E137">
        <v>0</v>
      </c>
      <c r="I137">
        <v>2</v>
      </c>
      <c r="J137">
        <v>0</v>
      </c>
      <c r="N137">
        <v>2</v>
      </c>
    </row>
    <row r="138" spans="1:14" x14ac:dyDescent="0.25">
      <c r="A138">
        <v>1997</v>
      </c>
      <c r="B138" t="s">
        <v>53</v>
      </c>
      <c r="C138" t="s">
        <v>18</v>
      </c>
      <c r="D138" t="s">
        <v>89</v>
      </c>
      <c r="E138">
        <v>0</v>
      </c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53</v>
      </c>
      <c r="C139" t="s">
        <v>18</v>
      </c>
      <c r="D139" t="s">
        <v>89</v>
      </c>
      <c r="E139" s="1">
        <v>5459</v>
      </c>
      <c r="F139">
        <v>0</v>
      </c>
      <c r="G139" s="1">
        <v>13211</v>
      </c>
      <c r="H139" s="1">
        <v>3955</v>
      </c>
      <c r="I139">
        <v>1</v>
      </c>
      <c r="J139">
        <v>1.2</v>
      </c>
      <c r="K139">
        <v>0.31</v>
      </c>
      <c r="L139">
        <v>4.93</v>
      </c>
      <c r="M139">
        <v>0.89</v>
      </c>
      <c r="N139">
        <v>1</v>
      </c>
    </row>
    <row r="140" spans="1:14" x14ac:dyDescent="0.25">
      <c r="A140">
        <v>1995</v>
      </c>
      <c r="B140" t="s">
        <v>53</v>
      </c>
      <c r="C140" t="s">
        <v>18</v>
      </c>
      <c r="D140" t="s">
        <v>89</v>
      </c>
      <c r="E140" s="1">
        <v>2262</v>
      </c>
      <c r="F140">
        <v>0</v>
      </c>
      <c r="G140" s="1">
        <v>6888</v>
      </c>
      <c r="H140" s="1">
        <v>2360</v>
      </c>
      <c r="I140">
        <v>1</v>
      </c>
      <c r="J140">
        <v>0.4</v>
      </c>
      <c r="K140">
        <v>0.05</v>
      </c>
      <c r="L140">
        <v>3.01</v>
      </c>
      <c r="M140">
        <v>0.42</v>
      </c>
      <c r="N140">
        <v>2</v>
      </c>
    </row>
    <row r="141" spans="1:14" x14ac:dyDescent="0.25">
      <c r="A141">
        <v>1994</v>
      </c>
      <c r="B141" t="s">
        <v>53</v>
      </c>
      <c r="C141" t="s">
        <v>18</v>
      </c>
      <c r="D141" t="s">
        <v>89</v>
      </c>
      <c r="E141" s="1">
        <v>4970</v>
      </c>
      <c r="F141">
        <v>0</v>
      </c>
      <c r="G141" s="1">
        <v>12944</v>
      </c>
      <c r="H141" s="1">
        <v>4068</v>
      </c>
      <c r="I141">
        <v>1</v>
      </c>
      <c r="J141">
        <v>0.7</v>
      </c>
      <c r="K141">
        <v>0.15</v>
      </c>
      <c r="L141">
        <v>3.55</v>
      </c>
      <c r="M141">
        <v>0.6</v>
      </c>
      <c r="N141">
        <v>1</v>
      </c>
    </row>
    <row r="142" spans="1:14" x14ac:dyDescent="0.25">
      <c r="A142">
        <v>1993</v>
      </c>
      <c r="B142" t="s">
        <v>53</v>
      </c>
      <c r="C142" t="s">
        <v>18</v>
      </c>
      <c r="D142" t="s">
        <v>89</v>
      </c>
      <c r="E142">
        <v>0</v>
      </c>
      <c r="I142">
        <v>2</v>
      </c>
      <c r="J142">
        <v>0</v>
      </c>
      <c r="N142">
        <v>2</v>
      </c>
    </row>
    <row r="143" spans="1:14" x14ac:dyDescent="0.25">
      <c r="A143">
        <v>2020</v>
      </c>
      <c r="B143" t="s">
        <v>52</v>
      </c>
      <c r="C143" t="s">
        <v>18</v>
      </c>
      <c r="D143" t="s">
        <v>89</v>
      </c>
      <c r="E143">
        <v>0</v>
      </c>
      <c r="I143">
        <v>2</v>
      </c>
      <c r="J143">
        <v>0</v>
      </c>
      <c r="N143">
        <v>2</v>
      </c>
    </row>
    <row r="144" spans="1:14" x14ac:dyDescent="0.25">
      <c r="A144">
        <v>2019</v>
      </c>
      <c r="B144" t="s">
        <v>52</v>
      </c>
      <c r="C144" t="s">
        <v>18</v>
      </c>
      <c r="D144" t="s">
        <v>89</v>
      </c>
      <c r="E144">
        <v>836</v>
      </c>
      <c r="F144">
        <v>0</v>
      </c>
      <c r="G144" s="1">
        <v>4031</v>
      </c>
      <c r="H144" s="1">
        <v>1630</v>
      </c>
      <c r="I144">
        <v>1</v>
      </c>
      <c r="J144">
        <v>0.2</v>
      </c>
      <c r="K144">
        <v>0</v>
      </c>
      <c r="L144">
        <v>7.67</v>
      </c>
      <c r="M144">
        <v>0.35</v>
      </c>
      <c r="N144">
        <v>2</v>
      </c>
    </row>
    <row r="145" spans="1:14" x14ac:dyDescent="0.25">
      <c r="A145">
        <v>2018</v>
      </c>
      <c r="B145" t="s">
        <v>52</v>
      </c>
      <c r="C145" t="s">
        <v>18</v>
      </c>
      <c r="D145" t="s">
        <v>89</v>
      </c>
      <c r="E145">
        <v>504</v>
      </c>
      <c r="F145">
        <v>0</v>
      </c>
      <c r="G145" s="1">
        <v>2738</v>
      </c>
      <c r="H145" s="1">
        <v>1140</v>
      </c>
      <c r="I145">
        <v>1</v>
      </c>
      <c r="J145">
        <v>0.1</v>
      </c>
      <c r="K145">
        <v>0</v>
      </c>
      <c r="L145">
        <v>5.46</v>
      </c>
      <c r="M145">
        <v>0.15</v>
      </c>
      <c r="N145">
        <v>2</v>
      </c>
    </row>
    <row r="146" spans="1:14" x14ac:dyDescent="0.25">
      <c r="A146">
        <v>2017</v>
      </c>
      <c r="B146" t="s">
        <v>52</v>
      </c>
      <c r="C146" t="s">
        <v>18</v>
      </c>
      <c r="D146" t="s">
        <v>89</v>
      </c>
      <c r="E146" s="1">
        <v>9242</v>
      </c>
      <c r="F146">
        <v>0</v>
      </c>
      <c r="G146" s="1">
        <v>20758</v>
      </c>
      <c r="H146" s="1">
        <v>5876</v>
      </c>
      <c r="I146">
        <v>1</v>
      </c>
      <c r="J146">
        <v>2.2999999999999998</v>
      </c>
      <c r="K146">
        <v>0.69</v>
      </c>
      <c r="L146">
        <v>7.69</v>
      </c>
      <c r="M146">
        <v>1.45</v>
      </c>
      <c r="N146">
        <v>1</v>
      </c>
    </row>
    <row r="147" spans="1:14" x14ac:dyDescent="0.25">
      <c r="A147">
        <v>2016</v>
      </c>
      <c r="B147" t="s">
        <v>52</v>
      </c>
      <c r="C147" t="s">
        <v>18</v>
      </c>
      <c r="D147" t="s">
        <v>89</v>
      </c>
      <c r="E147" s="1">
        <v>5349</v>
      </c>
      <c r="F147">
        <v>0</v>
      </c>
      <c r="G147" s="1">
        <v>13629</v>
      </c>
      <c r="H147" s="1">
        <v>4224</v>
      </c>
      <c r="I147">
        <v>1</v>
      </c>
      <c r="J147">
        <v>1.8</v>
      </c>
      <c r="K147">
        <v>0.39</v>
      </c>
      <c r="L147">
        <v>7.88</v>
      </c>
      <c r="M147">
        <v>1.39</v>
      </c>
      <c r="N147">
        <v>1</v>
      </c>
    </row>
    <row r="148" spans="1:14" x14ac:dyDescent="0.25">
      <c r="A148">
        <v>2015</v>
      </c>
      <c r="B148" t="s">
        <v>52</v>
      </c>
      <c r="C148" t="s">
        <v>18</v>
      </c>
      <c r="D148" t="s">
        <v>89</v>
      </c>
      <c r="E148">
        <v>0</v>
      </c>
      <c r="I148">
        <v>2</v>
      </c>
      <c r="J148">
        <v>0</v>
      </c>
      <c r="N148">
        <v>2</v>
      </c>
    </row>
    <row r="149" spans="1:14" x14ac:dyDescent="0.25">
      <c r="A149">
        <v>2014</v>
      </c>
      <c r="B149" t="s">
        <v>52</v>
      </c>
      <c r="C149" t="s">
        <v>18</v>
      </c>
      <c r="D149" t="s">
        <v>89</v>
      </c>
      <c r="E149">
        <v>0</v>
      </c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52</v>
      </c>
      <c r="C150" t="s">
        <v>18</v>
      </c>
      <c r="D150" t="s">
        <v>89</v>
      </c>
      <c r="E150">
        <v>0</v>
      </c>
      <c r="I150">
        <v>2</v>
      </c>
      <c r="J150">
        <v>0</v>
      </c>
      <c r="N150">
        <v>2</v>
      </c>
    </row>
    <row r="151" spans="1:14" x14ac:dyDescent="0.25">
      <c r="A151">
        <v>2012</v>
      </c>
      <c r="B151" t="s">
        <v>52</v>
      </c>
      <c r="C151" t="s">
        <v>18</v>
      </c>
      <c r="D151" t="s">
        <v>89</v>
      </c>
      <c r="E151">
        <v>0</v>
      </c>
      <c r="I151">
        <v>2</v>
      </c>
      <c r="J151">
        <v>0</v>
      </c>
      <c r="N151">
        <v>2</v>
      </c>
    </row>
    <row r="152" spans="1:14" x14ac:dyDescent="0.25">
      <c r="A152">
        <v>2011</v>
      </c>
      <c r="B152" t="s">
        <v>52</v>
      </c>
      <c r="C152" t="s">
        <v>18</v>
      </c>
      <c r="D152" t="s">
        <v>89</v>
      </c>
      <c r="E152" s="1">
        <v>2911</v>
      </c>
      <c r="F152">
        <v>0</v>
      </c>
      <c r="G152" s="1">
        <v>8706</v>
      </c>
      <c r="H152" s="1">
        <v>2957</v>
      </c>
      <c r="I152">
        <v>1</v>
      </c>
      <c r="J152">
        <v>1.2</v>
      </c>
      <c r="K152">
        <v>0.17</v>
      </c>
      <c r="L152">
        <v>8.0399999999999991</v>
      </c>
      <c r="M152">
        <v>1.19</v>
      </c>
      <c r="N152">
        <v>1</v>
      </c>
    </row>
    <row r="153" spans="1:14" x14ac:dyDescent="0.25">
      <c r="A153">
        <v>2010</v>
      </c>
      <c r="B153" t="s">
        <v>52</v>
      </c>
      <c r="C153" t="s">
        <v>18</v>
      </c>
      <c r="D153" t="s">
        <v>89</v>
      </c>
      <c r="E153">
        <v>0</v>
      </c>
      <c r="I153">
        <v>2</v>
      </c>
      <c r="J153">
        <v>0</v>
      </c>
      <c r="N153">
        <v>2</v>
      </c>
    </row>
    <row r="154" spans="1:14" x14ac:dyDescent="0.25">
      <c r="A154">
        <v>2009</v>
      </c>
      <c r="B154" t="s">
        <v>52</v>
      </c>
      <c r="C154" t="s">
        <v>18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52</v>
      </c>
      <c r="C155" t="s">
        <v>18</v>
      </c>
      <c r="D155" t="s">
        <v>89</v>
      </c>
      <c r="E155" s="1">
        <v>40105</v>
      </c>
      <c r="F155" s="1">
        <v>6411</v>
      </c>
      <c r="G155" s="1">
        <v>73798</v>
      </c>
      <c r="H155" s="1">
        <v>17191</v>
      </c>
      <c r="I155">
        <v>1</v>
      </c>
      <c r="J155">
        <v>11.5</v>
      </c>
      <c r="K155">
        <v>5.21</v>
      </c>
      <c r="L155">
        <v>23.4</v>
      </c>
      <c r="M155">
        <v>4.4400000000000004</v>
      </c>
      <c r="N155">
        <v>1</v>
      </c>
    </row>
    <row r="156" spans="1:14" x14ac:dyDescent="0.25">
      <c r="A156">
        <v>2007</v>
      </c>
      <c r="B156" t="s">
        <v>52</v>
      </c>
      <c r="C156" t="s">
        <v>18</v>
      </c>
      <c r="D156" t="s">
        <v>89</v>
      </c>
      <c r="E156" s="1">
        <v>5329</v>
      </c>
      <c r="F156">
        <v>0</v>
      </c>
      <c r="G156" s="1">
        <v>10723</v>
      </c>
      <c r="H156" s="1">
        <v>2752</v>
      </c>
      <c r="I156">
        <v>1</v>
      </c>
      <c r="J156">
        <v>2.1</v>
      </c>
      <c r="K156">
        <v>0.82</v>
      </c>
      <c r="L156">
        <v>5.47</v>
      </c>
      <c r="M156">
        <v>1.04</v>
      </c>
      <c r="N156">
        <v>1</v>
      </c>
    </row>
    <row r="157" spans="1:14" x14ac:dyDescent="0.25">
      <c r="A157">
        <v>2006</v>
      </c>
      <c r="B157" t="s">
        <v>52</v>
      </c>
      <c r="C157" t="s">
        <v>18</v>
      </c>
      <c r="D157" t="s">
        <v>89</v>
      </c>
      <c r="E157">
        <v>0</v>
      </c>
      <c r="I157">
        <v>2</v>
      </c>
      <c r="J157">
        <v>0</v>
      </c>
      <c r="N157">
        <v>2</v>
      </c>
    </row>
    <row r="158" spans="1:14" x14ac:dyDescent="0.25">
      <c r="A158">
        <v>2005</v>
      </c>
      <c r="B158" t="s">
        <v>52</v>
      </c>
      <c r="C158" t="s">
        <v>18</v>
      </c>
      <c r="D158" t="s">
        <v>89</v>
      </c>
      <c r="E158" s="1">
        <v>2987</v>
      </c>
      <c r="F158">
        <v>0</v>
      </c>
      <c r="G158" s="1">
        <v>9635</v>
      </c>
      <c r="H158" s="1">
        <v>3392</v>
      </c>
      <c r="I158">
        <v>1</v>
      </c>
      <c r="J158">
        <v>1.4</v>
      </c>
      <c r="K158">
        <v>0.16</v>
      </c>
      <c r="L158">
        <v>11.86</v>
      </c>
      <c r="M158">
        <v>1.61</v>
      </c>
      <c r="N158">
        <v>1</v>
      </c>
    </row>
    <row r="159" spans="1:14" x14ac:dyDescent="0.25">
      <c r="A159">
        <v>2004</v>
      </c>
      <c r="B159" t="s">
        <v>52</v>
      </c>
      <c r="C159" t="s">
        <v>18</v>
      </c>
      <c r="D159" t="s">
        <v>89</v>
      </c>
      <c r="E159">
        <v>0</v>
      </c>
      <c r="I159">
        <v>2</v>
      </c>
      <c r="J159">
        <v>0</v>
      </c>
      <c r="N159">
        <v>2</v>
      </c>
    </row>
    <row r="160" spans="1:14" x14ac:dyDescent="0.25">
      <c r="A160">
        <v>2003</v>
      </c>
      <c r="B160" t="s">
        <v>52</v>
      </c>
      <c r="C160" t="s">
        <v>18</v>
      </c>
      <c r="D160" t="s">
        <v>89</v>
      </c>
      <c r="E160">
        <v>0</v>
      </c>
      <c r="I160">
        <v>2</v>
      </c>
      <c r="J160">
        <v>0</v>
      </c>
      <c r="N160">
        <v>2</v>
      </c>
    </row>
    <row r="161" spans="1:14" x14ac:dyDescent="0.25">
      <c r="A161">
        <v>2002</v>
      </c>
      <c r="B161" t="s">
        <v>52</v>
      </c>
      <c r="C161" t="s">
        <v>18</v>
      </c>
      <c r="D161" t="s">
        <v>89</v>
      </c>
      <c r="E161" s="1">
        <v>5467</v>
      </c>
      <c r="F161">
        <v>0</v>
      </c>
      <c r="G161" s="1">
        <v>13337</v>
      </c>
      <c r="H161" s="1">
        <v>4016</v>
      </c>
      <c r="I161">
        <v>1</v>
      </c>
      <c r="J161">
        <v>1.6</v>
      </c>
      <c r="K161">
        <v>0.38</v>
      </c>
      <c r="L161">
        <v>6.17</v>
      </c>
      <c r="M161">
        <v>1.1200000000000001</v>
      </c>
      <c r="N161">
        <v>1</v>
      </c>
    </row>
    <row r="162" spans="1:14" x14ac:dyDescent="0.25">
      <c r="A162">
        <v>2001</v>
      </c>
      <c r="B162" t="s">
        <v>52</v>
      </c>
      <c r="C162" t="s">
        <v>18</v>
      </c>
      <c r="D162" t="s">
        <v>89</v>
      </c>
      <c r="E162" s="1">
        <v>2608</v>
      </c>
      <c r="F162">
        <v>0</v>
      </c>
      <c r="G162" s="1">
        <v>8326</v>
      </c>
      <c r="H162" s="1">
        <v>2917</v>
      </c>
      <c r="I162">
        <v>1</v>
      </c>
      <c r="J162">
        <v>0.5</v>
      </c>
      <c r="K162">
        <v>0.06</v>
      </c>
      <c r="L162">
        <v>4.68</v>
      </c>
      <c r="M162">
        <v>0.61</v>
      </c>
      <c r="N162">
        <v>1</v>
      </c>
    </row>
    <row r="163" spans="1:14" x14ac:dyDescent="0.25">
      <c r="A163">
        <v>2000</v>
      </c>
      <c r="B163" t="s">
        <v>52</v>
      </c>
      <c r="C163" t="s">
        <v>18</v>
      </c>
      <c r="D163" t="s">
        <v>89</v>
      </c>
      <c r="E163" s="1">
        <v>9605</v>
      </c>
      <c r="F163">
        <v>0</v>
      </c>
      <c r="G163" s="1">
        <v>20769</v>
      </c>
      <c r="H163" s="1">
        <v>5696</v>
      </c>
      <c r="I163">
        <v>1</v>
      </c>
      <c r="J163">
        <v>2.6</v>
      </c>
      <c r="K163">
        <v>0.85</v>
      </c>
      <c r="L163">
        <v>7.82</v>
      </c>
      <c r="M163">
        <v>1.49</v>
      </c>
      <c r="N163">
        <v>1</v>
      </c>
    </row>
    <row r="164" spans="1:14" x14ac:dyDescent="0.25">
      <c r="A164">
        <v>1999</v>
      </c>
      <c r="B164" t="s">
        <v>52</v>
      </c>
      <c r="C164" t="s">
        <v>18</v>
      </c>
      <c r="D164" t="s">
        <v>89</v>
      </c>
      <c r="E164" s="1">
        <v>2751</v>
      </c>
      <c r="F164">
        <v>0</v>
      </c>
      <c r="G164" s="1">
        <v>8833</v>
      </c>
      <c r="H164" s="1">
        <v>3103</v>
      </c>
      <c r="I164">
        <v>1</v>
      </c>
      <c r="J164">
        <v>0.5</v>
      </c>
      <c r="K164">
        <v>0.05</v>
      </c>
      <c r="L164">
        <v>4.0599999999999996</v>
      </c>
      <c r="M164">
        <v>0.52</v>
      </c>
      <c r="N164">
        <v>2</v>
      </c>
    </row>
    <row r="165" spans="1:14" x14ac:dyDescent="0.25">
      <c r="A165">
        <v>1998</v>
      </c>
      <c r="B165" t="s">
        <v>52</v>
      </c>
      <c r="C165" t="s">
        <v>18</v>
      </c>
      <c r="D165" t="s">
        <v>89</v>
      </c>
      <c r="E165" s="1">
        <v>2977</v>
      </c>
      <c r="F165">
        <v>0</v>
      </c>
      <c r="G165" s="1">
        <v>8024</v>
      </c>
      <c r="H165" s="1">
        <v>2575</v>
      </c>
      <c r="I165">
        <v>1</v>
      </c>
      <c r="J165">
        <v>0.8</v>
      </c>
      <c r="K165">
        <v>0.14000000000000001</v>
      </c>
      <c r="L165">
        <v>3.96</v>
      </c>
      <c r="M165">
        <v>0.65</v>
      </c>
      <c r="N165">
        <v>1</v>
      </c>
    </row>
    <row r="166" spans="1:14" x14ac:dyDescent="0.25">
      <c r="A166">
        <v>1997</v>
      </c>
      <c r="B166" t="s">
        <v>52</v>
      </c>
      <c r="C166" t="s">
        <v>18</v>
      </c>
      <c r="D166" t="s">
        <v>89</v>
      </c>
      <c r="E166">
        <v>0</v>
      </c>
      <c r="I166">
        <v>2</v>
      </c>
      <c r="J166">
        <v>0</v>
      </c>
      <c r="N166">
        <v>2</v>
      </c>
    </row>
    <row r="167" spans="1:14" x14ac:dyDescent="0.25">
      <c r="A167">
        <v>1996</v>
      </c>
      <c r="B167" t="s">
        <v>52</v>
      </c>
      <c r="C167" t="s">
        <v>18</v>
      </c>
      <c r="D167" t="s">
        <v>89</v>
      </c>
      <c r="E167">
        <v>0</v>
      </c>
      <c r="I167">
        <v>2</v>
      </c>
      <c r="J167">
        <v>0</v>
      </c>
      <c r="N167">
        <v>2</v>
      </c>
    </row>
    <row r="168" spans="1:14" x14ac:dyDescent="0.25">
      <c r="A168">
        <v>1995</v>
      </c>
      <c r="B168" t="s">
        <v>52</v>
      </c>
      <c r="C168" t="s">
        <v>18</v>
      </c>
      <c r="D168" t="s">
        <v>89</v>
      </c>
      <c r="E168">
        <v>0</v>
      </c>
      <c r="I168">
        <v>2</v>
      </c>
      <c r="J168">
        <v>0</v>
      </c>
      <c r="N168">
        <v>2</v>
      </c>
    </row>
    <row r="169" spans="1:14" x14ac:dyDescent="0.25">
      <c r="A169">
        <v>1994</v>
      </c>
      <c r="B169" t="s">
        <v>52</v>
      </c>
      <c r="C169" t="s">
        <v>18</v>
      </c>
      <c r="D169" t="s">
        <v>89</v>
      </c>
      <c r="E169" s="1">
        <v>5876</v>
      </c>
      <c r="F169">
        <v>0</v>
      </c>
      <c r="G169" s="1">
        <v>14603</v>
      </c>
      <c r="H169" s="1">
        <v>4452</v>
      </c>
      <c r="I169">
        <v>1</v>
      </c>
      <c r="J169">
        <v>0.9</v>
      </c>
      <c r="K169">
        <v>0.2</v>
      </c>
      <c r="L169">
        <v>3.73</v>
      </c>
      <c r="M169">
        <v>0.65</v>
      </c>
      <c r="N169">
        <v>1</v>
      </c>
    </row>
    <row r="170" spans="1:14" x14ac:dyDescent="0.25">
      <c r="A170">
        <v>1993</v>
      </c>
      <c r="B170" t="s">
        <v>52</v>
      </c>
      <c r="C170" t="s">
        <v>18</v>
      </c>
      <c r="D170" t="s">
        <v>89</v>
      </c>
      <c r="E170" s="1">
        <v>2567</v>
      </c>
      <c r="F170">
        <v>0</v>
      </c>
      <c r="G170" s="1">
        <v>9173</v>
      </c>
      <c r="H170" s="1">
        <v>3370</v>
      </c>
      <c r="I170">
        <v>1</v>
      </c>
      <c r="J170">
        <v>0.3</v>
      </c>
      <c r="K170">
        <v>0.02</v>
      </c>
      <c r="L170">
        <v>3.61</v>
      </c>
      <c r="M170">
        <v>0.37</v>
      </c>
      <c r="N170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139B-8E93-4FC2-B978-0537510DE4B2}">
  <dimension ref="A1:AA170"/>
  <sheetViews>
    <sheetView topLeftCell="R21" workbookViewId="0">
      <selection activeCell="U29" sqref="U29"/>
    </sheetView>
  </sheetViews>
  <sheetFormatPr defaultRowHeight="15" x14ac:dyDescent="0.25"/>
  <cols>
    <col min="2" max="2" width="16.85546875" customWidth="1"/>
    <col min="3" max="3" width="17" customWidth="1"/>
    <col min="4" max="4" width="15" customWidth="1"/>
    <col min="5" max="5" width="16.28515625" customWidth="1"/>
    <col min="8" max="8" width="24.140625" customWidth="1"/>
    <col min="10" max="10" width="24.7109375" customWidth="1"/>
    <col min="16" max="16" width="18.85546875" customWidth="1"/>
    <col min="17" max="17" width="21" bestFit="1" customWidth="1"/>
    <col min="18" max="23" width="32" bestFit="1" customWidth="1"/>
    <col min="24" max="24" width="12" bestFit="1" customWidth="1"/>
    <col min="25" max="25" width="18" bestFit="1" customWidth="1"/>
    <col min="26" max="26" width="15.28515625" bestFit="1" customWidth="1"/>
    <col min="27" max="27" width="18" bestFit="1" customWidth="1"/>
    <col min="28" max="28" width="32.42578125" bestFit="1" customWidth="1"/>
    <col min="29" max="29" width="18" bestFit="1" customWidth="1"/>
    <col min="30" max="30" width="20.42578125" bestFit="1" customWidth="1"/>
    <col min="31" max="31" width="23.140625" bestFit="1" customWidth="1"/>
  </cols>
  <sheetData>
    <row r="1" spans="1:27" ht="15.75" thickBot="1" x14ac:dyDescent="0.3">
      <c r="A1" t="s">
        <v>93</v>
      </c>
      <c r="P1" s="9"/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49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50</v>
      </c>
      <c r="C3" t="s">
        <v>19</v>
      </c>
      <c r="D3" t="s">
        <v>89</v>
      </c>
      <c r="E3" s="1">
        <v>13481</v>
      </c>
      <c r="F3">
        <v>0</v>
      </c>
      <c r="G3" s="1">
        <v>27202</v>
      </c>
      <c r="H3" s="1">
        <v>7001</v>
      </c>
      <c r="I3">
        <v>1</v>
      </c>
      <c r="J3">
        <v>4.2</v>
      </c>
      <c r="K3">
        <v>1.58</v>
      </c>
      <c r="L3">
        <v>10.77</v>
      </c>
      <c r="M3">
        <v>2.08</v>
      </c>
      <c r="N3">
        <v>1</v>
      </c>
      <c r="Q3" s="14">
        <v>2015</v>
      </c>
      <c r="R3" s="3">
        <v>0.1622574048589765</v>
      </c>
      <c r="S3" s="3">
        <v>0.11509149491913816</v>
      </c>
    </row>
    <row r="4" spans="1:27" x14ac:dyDescent="0.25">
      <c r="A4">
        <v>2019</v>
      </c>
      <c r="B4" t="s">
        <v>50</v>
      </c>
      <c r="C4" t="s">
        <v>19</v>
      </c>
      <c r="D4" t="s">
        <v>89</v>
      </c>
      <c r="E4" s="1">
        <v>14530</v>
      </c>
      <c r="F4">
        <v>0</v>
      </c>
      <c r="G4" s="1">
        <v>29625</v>
      </c>
      <c r="H4" s="1">
        <v>7702</v>
      </c>
      <c r="I4">
        <v>1</v>
      </c>
      <c r="J4">
        <v>3.2</v>
      </c>
      <c r="K4">
        <v>1.1499999999999999</v>
      </c>
      <c r="L4">
        <v>8.41</v>
      </c>
      <c r="M4">
        <v>1.61</v>
      </c>
      <c r="N4">
        <v>1</v>
      </c>
      <c r="Q4" s="14">
        <v>2016</v>
      </c>
      <c r="R4" s="3">
        <v>0.36350522899386944</v>
      </c>
      <c r="S4" s="3">
        <v>0.38682811980023057</v>
      </c>
    </row>
    <row r="5" spans="1:27" x14ac:dyDescent="0.25">
      <c r="A5">
        <v>2018</v>
      </c>
      <c r="B5" t="s">
        <v>50</v>
      </c>
      <c r="C5" t="s">
        <v>19</v>
      </c>
      <c r="D5" t="s">
        <v>89</v>
      </c>
      <c r="E5" s="1">
        <v>18711</v>
      </c>
      <c r="F5" s="1">
        <v>2124</v>
      </c>
      <c r="G5" s="1">
        <v>35298</v>
      </c>
      <c r="H5" s="1">
        <v>8463</v>
      </c>
      <c r="I5">
        <v>1</v>
      </c>
      <c r="J5">
        <v>2.5</v>
      </c>
      <c r="K5">
        <v>1.08</v>
      </c>
      <c r="L5">
        <v>5.9</v>
      </c>
      <c r="M5">
        <v>1.1100000000000001</v>
      </c>
      <c r="N5">
        <v>1</v>
      </c>
      <c r="Q5" s="14">
        <v>2017</v>
      </c>
      <c r="R5" s="3">
        <v>0.10894711556228981</v>
      </c>
      <c r="S5" s="3">
        <v>0.12468362517842255</v>
      </c>
    </row>
    <row r="6" spans="1:27" x14ac:dyDescent="0.25">
      <c r="A6">
        <v>2017</v>
      </c>
      <c r="B6" t="s">
        <v>50</v>
      </c>
      <c r="C6" t="s">
        <v>19</v>
      </c>
      <c r="D6" t="s">
        <v>89</v>
      </c>
      <c r="E6" s="1">
        <v>12171</v>
      </c>
      <c r="F6">
        <v>0</v>
      </c>
      <c r="G6" s="1">
        <v>25589</v>
      </c>
      <c r="H6" s="1">
        <v>6846</v>
      </c>
      <c r="I6">
        <v>1</v>
      </c>
      <c r="J6">
        <v>3.1</v>
      </c>
      <c r="K6">
        <v>1.05</v>
      </c>
      <c r="L6">
        <v>8.75</v>
      </c>
      <c r="M6">
        <v>1.68</v>
      </c>
      <c r="N6">
        <v>1</v>
      </c>
      <c r="Q6" s="14">
        <v>2018</v>
      </c>
      <c r="R6" s="3">
        <v>0.21078058507904529</v>
      </c>
      <c r="S6" s="3">
        <v>0.13870100064975227</v>
      </c>
    </row>
    <row r="7" spans="1:27" ht="15.75" thickBot="1" x14ac:dyDescent="0.3">
      <c r="A7">
        <v>2016</v>
      </c>
      <c r="B7" t="s">
        <v>50</v>
      </c>
      <c r="C7" t="s">
        <v>19</v>
      </c>
      <c r="D7" t="s">
        <v>89</v>
      </c>
      <c r="E7" s="1">
        <v>5597</v>
      </c>
      <c r="F7">
        <v>0</v>
      </c>
      <c r="G7" s="1">
        <v>14084</v>
      </c>
      <c r="H7" s="1">
        <v>4330</v>
      </c>
      <c r="I7">
        <v>1</v>
      </c>
      <c r="J7">
        <v>1.9</v>
      </c>
      <c r="K7">
        <v>0.42</v>
      </c>
      <c r="L7">
        <v>7.99</v>
      </c>
      <c r="M7">
        <v>1.42</v>
      </c>
      <c r="N7">
        <v>1</v>
      </c>
      <c r="Q7" s="16">
        <v>2019</v>
      </c>
      <c r="R7" s="28">
        <v>0.24584140943674604</v>
      </c>
      <c r="S7" s="3">
        <v>0.18791277471231538</v>
      </c>
    </row>
    <row r="8" spans="1:27" x14ac:dyDescent="0.25">
      <c r="A8">
        <v>2015</v>
      </c>
      <c r="B8" t="s">
        <v>50</v>
      </c>
      <c r="C8" t="s">
        <v>19</v>
      </c>
      <c r="D8" t="s">
        <v>89</v>
      </c>
      <c r="E8" s="1">
        <v>53578</v>
      </c>
      <c r="F8" s="1">
        <v>16429</v>
      </c>
      <c r="G8" s="1">
        <v>90727</v>
      </c>
      <c r="H8" s="1">
        <v>18954</v>
      </c>
      <c r="I8">
        <v>0</v>
      </c>
      <c r="J8">
        <v>12.4</v>
      </c>
      <c r="K8">
        <v>6.58</v>
      </c>
      <c r="L8">
        <v>22.16</v>
      </c>
      <c r="M8">
        <v>3.87</v>
      </c>
      <c r="N8">
        <v>0</v>
      </c>
    </row>
    <row r="9" spans="1:27" x14ac:dyDescent="0.25">
      <c r="A9">
        <v>2014</v>
      </c>
      <c r="B9" t="s">
        <v>50</v>
      </c>
      <c r="C9" t="s">
        <v>19</v>
      </c>
      <c r="D9" t="s">
        <v>89</v>
      </c>
      <c r="E9" s="1">
        <v>3097</v>
      </c>
      <c r="F9">
        <v>0</v>
      </c>
      <c r="G9" s="1">
        <v>9928</v>
      </c>
      <c r="H9" s="1">
        <v>3485</v>
      </c>
      <c r="I9">
        <v>1</v>
      </c>
      <c r="J9">
        <v>1.1000000000000001</v>
      </c>
      <c r="K9">
        <v>0.12</v>
      </c>
      <c r="L9">
        <v>9.0399999999999991</v>
      </c>
      <c r="M9">
        <v>1.21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50</v>
      </c>
      <c r="C10" t="s">
        <v>19</v>
      </c>
      <c r="D10" t="s">
        <v>89</v>
      </c>
      <c r="E10" s="1">
        <v>15190</v>
      </c>
      <c r="F10">
        <v>0</v>
      </c>
      <c r="G10" s="1">
        <v>30783</v>
      </c>
      <c r="H10" s="1">
        <v>7956</v>
      </c>
      <c r="I10">
        <v>1</v>
      </c>
      <c r="J10">
        <v>5.0999999999999996</v>
      </c>
      <c r="K10">
        <v>1.92</v>
      </c>
      <c r="L10">
        <v>12.69</v>
      </c>
      <c r="M10">
        <v>2.46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50</v>
      </c>
      <c r="C11" t="s">
        <v>19</v>
      </c>
      <c r="D11" t="s">
        <v>89</v>
      </c>
      <c r="E11" s="1">
        <v>6975</v>
      </c>
      <c r="F11">
        <v>0</v>
      </c>
      <c r="G11" s="1">
        <v>18079</v>
      </c>
      <c r="H11" s="1">
        <v>5665</v>
      </c>
      <c r="I11">
        <v>1</v>
      </c>
      <c r="J11">
        <v>2</v>
      </c>
      <c r="K11">
        <v>0.42</v>
      </c>
      <c r="L11">
        <v>9.17</v>
      </c>
      <c r="M11">
        <v>1.6</v>
      </c>
      <c r="N11">
        <v>1</v>
      </c>
      <c r="Q11">
        <v>2015</v>
      </c>
      <c r="R11">
        <f>R3</f>
        <v>0.1622574048589765</v>
      </c>
      <c r="S11">
        <f>1/(S3^2)</f>
        <v>75.494191378356831</v>
      </c>
      <c r="T11">
        <f>R11*S11</f>
        <v>12.249491574979096</v>
      </c>
      <c r="U11">
        <f>S11*R11^2</f>
        <v>1.987570713798005</v>
      </c>
      <c r="V11">
        <f>S11^2</f>
        <v>5699.372931871967</v>
      </c>
      <c r="X11">
        <f>1/(S3^2+$S$31)</f>
        <v>75.494191378356831</v>
      </c>
      <c r="Y11">
        <f>X11*R11</f>
        <v>12.249491574979096</v>
      </c>
      <c r="Z11">
        <f>X11*R11^2</f>
        <v>1.987570713798005</v>
      </c>
      <c r="AA11">
        <f>X11^2</f>
        <v>5699.372931871967</v>
      </c>
    </row>
    <row r="12" spans="1:27" x14ac:dyDescent="0.25">
      <c r="A12">
        <v>2011</v>
      </c>
      <c r="B12" t="s">
        <v>50</v>
      </c>
      <c r="C12" t="s">
        <v>19</v>
      </c>
      <c r="D12" t="s">
        <v>89</v>
      </c>
      <c r="E12" s="1">
        <v>1463</v>
      </c>
      <c r="F12">
        <v>0</v>
      </c>
      <c r="G12" s="1">
        <v>5431</v>
      </c>
      <c r="H12" s="1">
        <v>2024</v>
      </c>
      <c r="I12">
        <v>1</v>
      </c>
      <c r="J12">
        <v>0.6</v>
      </c>
      <c r="K12">
        <v>0.04</v>
      </c>
      <c r="L12">
        <v>8.26</v>
      </c>
      <c r="M12">
        <v>0.82</v>
      </c>
      <c r="N12">
        <v>1</v>
      </c>
      <c r="Q12">
        <v>2016</v>
      </c>
      <c r="R12">
        <f>R4</f>
        <v>0.36350522899386944</v>
      </c>
      <c r="S12">
        <f t="shared" ref="S12:S15" si="0">1/(S4^2)</f>
        <v>6.6828840540049068</v>
      </c>
      <c r="T12">
        <f t="shared" ref="T12:T15" si="1">R12*S12</f>
        <v>2.429263298390532</v>
      </c>
      <c r="U12">
        <f t="shared" ref="U12:U15" si="2">S12*R12^2</f>
        <v>0.88304991156785306</v>
      </c>
      <c r="V12">
        <f t="shared" ref="V12:V15" si="3">S12^2</f>
        <v>44.660939279273059</v>
      </c>
      <c r="X12">
        <f>1/(S4^2+$S$31)</f>
        <v>6.6828840540049068</v>
      </c>
      <c r="Y12">
        <f t="shared" ref="Y12:Y15" si="4">X12*R12</f>
        <v>2.429263298390532</v>
      </c>
      <c r="Z12">
        <f t="shared" ref="Z12:Z15" si="5">X12*R12^2</f>
        <v>0.88304991156785306</v>
      </c>
      <c r="AA12">
        <f>X12^2</f>
        <v>44.660939279273059</v>
      </c>
    </row>
    <row r="13" spans="1:27" x14ac:dyDescent="0.25">
      <c r="A13">
        <v>2010</v>
      </c>
      <c r="B13" t="s">
        <v>50</v>
      </c>
      <c r="C13" t="s">
        <v>19</v>
      </c>
      <c r="D13" t="s">
        <v>89</v>
      </c>
      <c r="E13" s="1">
        <v>85482</v>
      </c>
      <c r="F13" s="1">
        <v>37817</v>
      </c>
      <c r="G13" s="1">
        <v>133146</v>
      </c>
      <c r="H13" s="1">
        <v>24319</v>
      </c>
      <c r="I13">
        <v>1</v>
      </c>
      <c r="J13">
        <v>31.8</v>
      </c>
      <c r="K13">
        <v>20.64</v>
      </c>
      <c r="L13">
        <v>45.59</v>
      </c>
      <c r="M13">
        <v>6.48</v>
      </c>
      <c r="N13">
        <v>1</v>
      </c>
      <c r="Q13">
        <v>2017</v>
      </c>
      <c r="R13">
        <f>R5</f>
        <v>0.10894711556228981</v>
      </c>
      <c r="S13">
        <f t="shared" si="0"/>
        <v>64.325201924237362</v>
      </c>
      <c r="T13">
        <f t="shared" si="1"/>
        <v>7.0080452076075144</v>
      </c>
      <c r="U13">
        <f t="shared" si="2"/>
        <v>0.76350631109896716</v>
      </c>
      <c r="V13">
        <f t="shared" si="3"/>
        <v>4137.7316025939099</v>
      </c>
      <c r="X13">
        <f>1/(S5^2+$S$31)</f>
        <v>64.325201924237362</v>
      </c>
      <c r="Y13">
        <f t="shared" si="4"/>
        <v>7.0080452076075144</v>
      </c>
      <c r="Z13">
        <f t="shared" si="5"/>
        <v>0.76350631109896716</v>
      </c>
      <c r="AA13">
        <f>X13^2</f>
        <v>4137.7316025939099</v>
      </c>
    </row>
    <row r="14" spans="1:27" ht="15" customHeight="1" x14ac:dyDescent="0.25">
      <c r="A14">
        <v>2009</v>
      </c>
      <c r="B14" t="s">
        <v>50</v>
      </c>
      <c r="C14" t="s">
        <v>19</v>
      </c>
      <c r="D14" t="s">
        <v>89</v>
      </c>
      <c r="E14" s="1">
        <v>8703</v>
      </c>
      <c r="F14">
        <v>0</v>
      </c>
      <c r="G14" s="1">
        <v>21744</v>
      </c>
      <c r="H14" s="1">
        <v>6653</v>
      </c>
      <c r="I14">
        <v>1</v>
      </c>
      <c r="J14">
        <v>2.8</v>
      </c>
      <c r="K14">
        <v>0.66</v>
      </c>
      <c r="L14">
        <v>11.48</v>
      </c>
      <c r="M14">
        <v>2.1</v>
      </c>
      <c r="N14">
        <v>1</v>
      </c>
      <c r="Q14">
        <v>2018</v>
      </c>
      <c r="R14">
        <f>R6</f>
        <v>0.21078058507904529</v>
      </c>
      <c r="S14">
        <f t="shared" si="0"/>
        <v>51.980542943373131</v>
      </c>
      <c r="T14">
        <f t="shared" si="1"/>
        <v>10.956489254330627</v>
      </c>
      <c r="U14">
        <f t="shared" si="2"/>
        <v>2.3094152154400822</v>
      </c>
      <c r="V14">
        <f t="shared" si="3"/>
        <v>2701.9768446878584</v>
      </c>
      <c r="X14">
        <f>1/(S6^2+$S$31)</f>
        <v>51.980542943373131</v>
      </c>
      <c r="Y14">
        <f t="shared" si="4"/>
        <v>10.956489254330627</v>
      </c>
      <c r="Z14">
        <f t="shared" si="5"/>
        <v>2.3094152154400822</v>
      </c>
      <c r="AA14">
        <f>X14^2</f>
        <v>2701.9768446878584</v>
      </c>
    </row>
    <row r="15" spans="1:27" x14ac:dyDescent="0.25">
      <c r="A15">
        <v>2008</v>
      </c>
      <c r="B15" t="s">
        <v>50</v>
      </c>
      <c r="C15" t="s">
        <v>19</v>
      </c>
      <c r="D15" t="s">
        <v>89</v>
      </c>
      <c r="E15" s="1">
        <v>7573</v>
      </c>
      <c r="F15">
        <v>0</v>
      </c>
      <c r="G15" s="1">
        <v>20840</v>
      </c>
      <c r="H15" s="1">
        <v>6769</v>
      </c>
      <c r="I15">
        <v>1</v>
      </c>
      <c r="J15">
        <v>2.2000000000000002</v>
      </c>
      <c r="K15">
        <v>0.38</v>
      </c>
      <c r="L15">
        <v>11.33</v>
      </c>
      <c r="M15">
        <v>1.89</v>
      </c>
      <c r="N15">
        <v>1</v>
      </c>
      <c r="Q15">
        <v>2019</v>
      </c>
      <c r="R15">
        <f>R7</f>
        <v>0.24584140943674604</v>
      </c>
      <c r="S15">
        <f t="shared" si="0"/>
        <v>28.319617892166224</v>
      </c>
      <c r="T15">
        <f t="shared" si="1"/>
        <v>6.9621347773202356</v>
      </c>
      <c r="U15">
        <f t="shared" si="2"/>
        <v>1.7115810263449929</v>
      </c>
      <c r="V15">
        <f t="shared" si="3"/>
        <v>802.0007575583013</v>
      </c>
      <c r="X15">
        <f>1/(S7^2+$S$31)</f>
        <v>28.319617892166224</v>
      </c>
      <c r="Y15">
        <f t="shared" si="4"/>
        <v>6.9621347773202356</v>
      </c>
      <c r="Z15">
        <f t="shared" si="5"/>
        <v>1.7115810263449929</v>
      </c>
      <c r="AA15">
        <f>X15^2</f>
        <v>802.0007575583013</v>
      </c>
    </row>
    <row r="16" spans="1:27" x14ac:dyDescent="0.25">
      <c r="A16">
        <v>2007</v>
      </c>
      <c r="B16" t="s">
        <v>50</v>
      </c>
      <c r="C16" t="s">
        <v>19</v>
      </c>
      <c r="D16" t="s">
        <v>89</v>
      </c>
      <c r="E16" s="1">
        <v>13183</v>
      </c>
      <c r="F16" s="1">
        <v>2920</v>
      </c>
      <c r="G16" s="1">
        <v>23447</v>
      </c>
      <c r="H16" s="1">
        <v>5236</v>
      </c>
      <c r="I16">
        <v>1</v>
      </c>
      <c r="J16">
        <v>5.3</v>
      </c>
      <c r="K16">
        <v>2.62</v>
      </c>
      <c r="L16">
        <v>10.46</v>
      </c>
      <c r="M16">
        <v>1.88</v>
      </c>
      <c r="N16">
        <v>1</v>
      </c>
      <c r="Q16" s="23" t="s">
        <v>33</v>
      </c>
      <c r="R16" s="23"/>
      <c r="S16">
        <f>SUM(S11:S15)</f>
        <v>226.80243819213848</v>
      </c>
      <c r="T16">
        <f t="shared" ref="T16:V16" si="6">SUM(T11:T15)</f>
        <v>39.605424112628008</v>
      </c>
      <c r="U16">
        <f t="shared" si="6"/>
        <v>7.6551231782498999</v>
      </c>
      <c r="V16">
        <f t="shared" si="6"/>
        <v>13385.743075991311</v>
      </c>
      <c r="X16">
        <f>SUM(X11:X15)</f>
        <v>226.80243819213848</v>
      </c>
      <c r="Y16">
        <f>SUM(Y11:Y15)</f>
        <v>39.605424112628008</v>
      </c>
      <c r="Z16">
        <f>SUM(Z11:Z15)</f>
        <v>7.6551231782498999</v>
      </c>
      <c r="AA16">
        <f t="shared" ref="AA16" si="7">SUM(AA11:AA15)</f>
        <v>13385.743075991311</v>
      </c>
    </row>
    <row r="17" spans="1:27" x14ac:dyDescent="0.25">
      <c r="A17">
        <v>2006</v>
      </c>
      <c r="B17" t="s">
        <v>50</v>
      </c>
      <c r="C17" t="s">
        <v>19</v>
      </c>
      <c r="D17" t="s">
        <v>89</v>
      </c>
      <c r="E17" s="1">
        <v>23160</v>
      </c>
      <c r="F17" s="1">
        <v>2458</v>
      </c>
      <c r="G17" s="1">
        <v>43861</v>
      </c>
      <c r="H17" s="1">
        <v>10562</v>
      </c>
      <c r="I17">
        <v>1</v>
      </c>
      <c r="J17">
        <v>5</v>
      </c>
      <c r="K17">
        <v>2.11</v>
      </c>
      <c r="L17">
        <v>11.35</v>
      </c>
      <c r="M17">
        <v>2.16</v>
      </c>
      <c r="N17">
        <v>1</v>
      </c>
    </row>
    <row r="18" spans="1:27" x14ac:dyDescent="0.25">
      <c r="A18">
        <v>2005</v>
      </c>
      <c r="B18" t="s">
        <v>50</v>
      </c>
      <c r="C18" t="s">
        <v>19</v>
      </c>
      <c r="D18" t="s">
        <v>89</v>
      </c>
      <c r="E18" s="1">
        <v>27904</v>
      </c>
      <c r="F18" s="1">
        <v>4416</v>
      </c>
      <c r="G18" s="1">
        <v>51392</v>
      </c>
      <c r="H18" s="1">
        <v>11984</v>
      </c>
      <c r="I18">
        <v>1</v>
      </c>
      <c r="J18">
        <v>13.4</v>
      </c>
      <c r="K18">
        <v>6.16</v>
      </c>
      <c r="L18">
        <v>26.82</v>
      </c>
      <c r="M18">
        <v>5.0999999999999996</v>
      </c>
      <c r="N18">
        <v>1</v>
      </c>
      <c r="Q18" s="44" t="s">
        <v>34</v>
      </c>
      <c r="R18" s="44"/>
      <c r="S18" s="8">
        <f>U16-((T16^2)/S16)</f>
        <v>0.73901755061865781</v>
      </c>
      <c r="Y18" s="24" t="s">
        <v>35</v>
      </c>
      <c r="Z18" s="8">
        <f>Z16-(Y16^2)/X16</f>
        <v>0.73901755061865781</v>
      </c>
    </row>
    <row r="19" spans="1:27" x14ac:dyDescent="0.25">
      <c r="A19">
        <v>2004</v>
      </c>
      <c r="B19" t="s">
        <v>50</v>
      </c>
      <c r="C19" t="s">
        <v>19</v>
      </c>
      <c r="D19" t="s">
        <v>89</v>
      </c>
      <c r="E19" s="1">
        <v>30256</v>
      </c>
      <c r="F19" s="1">
        <v>7154</v>
      </c>
      <c r="G19" s="1">
        <v>53358</v>
      </c>
      <c r="H19" s="1">
        <v>11787</v>
      </c>
      <c r="I19">
        <v>1</v>
      </c>
      <c r="J19">
        <v>11.8</v>
      </c>
      <c r="K19">
        <v>5.79</v>
      </c>
      <c r="L19">
        <v>22.64</v>
      </c>
      <c r="M19">
        <v>4.1500000000000004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50</v>
      </c>
      <c r="C20" t="s">
        <v>19</v>
      </c>
      <c r="D20" t="s">
        <v>89</v>
      </c>
      <c r="E20" s="1">
        <v>64150</v>
      </c>
      <c r="F20" s="1">
        <v>26842</v>
      </c>
      <c r="G20" s="1">
        <v>101458</v>
      </c>
      <c r="H20" s="1">
        <v>19035</v>
      </c>
      <c r="I20">
        <v>1</v>
      </c>
      <c r="J20">
        <v>19.7</v>
      </c>
      <c r="K20">
        <v>11.93</v>
      </c>
      <c r="L20">
        <v>30.81</v>
      </c>
      <c r="M20">
        <v>4.8099999999999996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50</v>
      </c>
      <c r="C21" t="s">
        <v>19</v>
      </c>
      <c r="D21" t="s">
        <v>89</v>
      </c>
      <c r="E21" s="1">
        <v>3976</v>
      </c>
      <c r="F21">
        <v>0</v>
      </c>
      <c r="G21" s="1">
        <v>10498</v>
      </c>
      <c r="H21" s="1">
        <v>3327</v>
      </c>
      <c r="I21">
        <v>1</v>
      </c>
      <c r="J21">
        <v>1.1000000000000001</v>
      </c>
      <c r="K21">
        <v>0.23</v>
      </c>
      <c r="L21">
        <v>5.51</v>
      </c>
      <c r="M21">
        <v>0.93</v>
      </c>
      <c r="N21">
        <v>1</v>
      </c>
    </row>
    <row r="22" spans="1:27" ht="15" customHeight="1" x14ac:dyDescent="0.25">
      <c r="A22">
        <v>2001</v>
      </c>
      <c r="B22" t="s">
        <v>50</v>
      </c>
      <c r="C22" t="s">
        <v>19</v>
      </c>
      <c r="D22" t="s">
        <v>89</v>
      </c>
      <c r="E22" s="1">
        <v>38463</v>
      </c>
      <c r="F22" s="1">
        <v>12289</v>
      </c>
      <c r="G22" s="1">
        <v>64637</v>
      </c>
      <c r="H22" s="1">
        <v>13354</v>
      </c>
      <c r="I22">
        <v>1</v>
      </c>
      <c r="J22">
        <v>8.1</v>
      </c>
      <c r="K22">
        <v>4.26</v>
      </c>
      <c r="L22">
        <v>14.76</v>
      </c>
      <c r="M22">
        <v>2.57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50</v>
      </c>
      <c r="C23" t="s">
        <v>19</v>
      </c>
      <c r="D23" t="s">
        <v>89</v>
      </c>
      <c r="E23" s="1">
        <v>17087</v>
      </c>
      <c r="F23" s="1">
        <v>1318</v>
      </c>
      <c r="G23" s="1">
        <v>32857</v>
      </c>
      <c r="H23" s="1">
        <v>8046</v>
      </c>
      <c r="I23">
        <v>1</v>
      </c>
      <c r="J23">
        <v>4.7</v>
      </c>
      <c r="K23">
        <v>1.93</v>
      </c>
      <c r="L23">
        <v>10.82</v>
      </c>
      <c r="M23">
        <v>2.06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50</v>
      </c>
      <c r="C24" t="s">
        <v>19</v>
      </c>
      <c r="D24" t="s">
        <v>89</v>
      </c>
      <c r="E24" s="1">
        <v>21169</v>
      </c>
      <c r="F24" s="1">
        <v>1859</v>
      </c>
      <c r="G24" s="1">
        <v>40479</v>
      </c>
      <c r="H24" s="1">
        <v>9852</v>
      </c>
      <c r="I24">
        <v>1</v>
      </c>
      <c r="J24">
        <v>3.6</v>
      </c>
      <c r="K24">
        <v>1.48</v>
      </c>
      <c r="L24">
        <v>8.39</v>
      </c>
      <c r="M24">
        <v>1.59</v>
      </c>
      <c r="N24">
        <v>1</v>
      </c>
    </row>
    <row r="25" spans="1:27" x14ac:dyDescent="0.25">
      <c r="A25">
        <v>1998</v>
      </c>
      <c r="B25" t="s">
        <v>50</v>
      </c>
      <c r="C25" t="s">
        <v>19</v>
      </c>
      <c r="D25" t="s">
        <v>89</v>
      </c>
      <c r="E25" s="1">
        <v>22172</v>
      </c>
      <c r="F25" s="1">
        <v>5374</v>
      </c>
      <c r="G25" s="1">
        <v>38969</v>
      </c>
      <c r="H25" s="1">
        <v>8570</v>
      </c>
      <c r="I25">
        <v>1</v>
      </c>
      <c r="J25">
        <v>5.7</v>
      </c>
      <c r="K25">
        <v>2.78</v>
      </c>
      <c r="L25">
        <v>11.21</v>
      </c>
      <c r="M25">
        <v>2.02</v>
      </c>
      <c r="N25">
        <v>1</v>
      </c>
      <c r="Q25" s="46" t="s">
        <v>43</v>
      </c>
      <c r="R25" s="46"/>
      <c r="S25" s="5"/>
      <c r="T25" s="5"/>
    </row>
    <row r="26" spans="1:27" ht="15" customHeight="1" x14ac:dyDescent="0.25">
      <c r="A26">
        <v>1997</v>
      </c>
      <c r="B26" t="s">
        <v>50</v>
      </c>
      <c r="C26" t="s">
        <v>19</v>
      </c>
      <c r="D26" t="s">
        <v>89</v>
      </c>
      <c r="E26" s="1">
        <v>17206</v>
      </c>
      <c r="F26">
        <v>0</v>
      </c>
      <c r="G26" s="1">
        <v>34628</v>
      </c>
      <c r="H26" s="1">
        <v>8889</v>
      </c>
      <c r="I26">
        <v>1</v>
      </c>
      <c r="J26">
        <v>3.1</v>
      </c>
      <c r="K26">
        <v>1.1599999999999999</v>
      </c>
      <c r="L26">
        <v>8.0500000000000007</v>
      </c>
      <c r="M26">
        <v>1.54</v>
      </c>
      <c r="N26">
        <v>1</v>
      </c>
      <c r="Q26" s="40" t="s">
        <v>44</v>
      </c>
      <c r="R26" s="40"/>
      <c r="S26" s="29">
        <f>T16/S16</f>
        <v>0.17462521315170246</v>
      </c>
      <c r="T26" s="7"/>
      <c r="AA26" s="10"/>
    </row>
    <row r="27" spans="1:27" x14ac:dyDescent="0.25">
      <c r="A27">
        <v>1996</v>
      </c>
      <c r="B27" t="s">
        <v>50</v>
      </c>
      <c r="C27" t="s">
        <v>19</v>
      </c>
      <c r="D27" t="s">
        <v>89</v>
      </c>
      <c r="E27" s="1">
        <v>34350</v>
      </c>
      <c r="F27" s="1">
        <v>11541</v>
      </c>
      <c r="G27" s="1">
        <v>57158</v>
      </c>
      <c r="H27" s="1">
        <v>11637</v>
      </c>
      <c r="I27">
        <v>1</v>
      </c>
      <c r="J27">
        <v>7.9</v>
      </c>
      <c r="K27">
        <v>4.2300000000000004</v>
      </c>
      <c r="L27">
        <v>14.14</v>
      </c>
      <c r="M27">
        <v>2.4300000000000002</v>
      </c>
      <c r="N27">
        <v>1</v>
      </c>
      <c r="Q27" s="44" t="s">
        <v>16</v>
      </c>
      <c r="R27" s="44"/>
      <c r="S27" s="7">
        <f>SQRT(1/S16)</f>
        <v>6.6401232488313047E-2</v>
      </c>
      <c r="T27" s="7"/>
      <c r="AA27" s="10"/>
    </row>
    <row r="28" spans="1:27" x14ac:dyDescent="0.25">
      <c r="A28">
        <v>1995</v>
      </c>
      <c r="B28" t="s">
        <v>50</v>
      </c>
      <c r="C28" t="s">
        <v>19</v>
      </c>
      <c r="D28" t="s">
        <v>89</v>
      </c>
      <c r="E28" s="1">
        <v>21299</v>
      </c>
      <c r="F28" s="1">
        <v>5023</v>
      </c>
      <c r="G28" s="1">
        <v>37576</v>
      </c>
      <c r="H28" s="1">
        <v>8305</v>
      </c>
      <c r="I28">
        <v>1</v>
      </c>
      <c r="J28">
        <v>3.8</v>
      </c>
      <c r="K28">
        <v>1.81</v>
      </c>
      <c r="L28">
        <v>7.73</v>
      </c>
      <c r="M28">
        <v>1.41</v>
      </c>
      <c r="N28">
        <v>1</v>
      </c>
      <c r="Q28" s="40" t="s">
        <v>45</v>
      </c>
      <c r="R28" s="40"/>
      <c r="S28" s="35">
        <f>S26-1.96*S27</f>
        <v>4.4478797474608894E-2</v>
      </c>
      <c r="T28" s="36">
        <f>S26+1.96*S27</f>
        <v>0.30477162882879605</v>
      </c>
    </row>
    <row r="29" spans="1:27" x14ac:dyDescent="0.25">
      <c r="A29">
        <v>1994</v>
      </c>
      <c r="B29" t="s">
        <v>50</v>
      </c>
      <c r="C29" t="s">
        <v>19</v>
      </c>
      <c r="D29" t="s">
        <v>89</v>
      </c>
      <c r="E29" s="1">
        <v>19033</v>
      </c>
      <c r="F29" s="1">
        <v>2372</v>
      </c>
      <c r="G29" s="1">
        <v>35695</v>
      </c>
      <c r="H29" s="1">
        <v>8501</v>
      </c>
      <c r="I29">
        <v>1</v>
      </c>
      <c r="J29">
        <v>2.8</v>
      </c>
      <c r="K29">
        <v>1.2</v>
      </c>
      <c r="L29">
        <v>6.5</v>
      </c>
      <c r="M29">
        <v>1.22</v>
      </c>
      <c r="N29">
        <v>1</v>
      </c>
      <c r="S29" s="7"/>
      <c r="T29" s="7"/>
    </row>
    <row r="30" spans="1:27" x14ac:dyDescent="0.25">
      <c r="A30">
        <v>1993</v>
      </c>
      <c r="B30" t="s">
        <v>50</v>
      </c>
      <c r="C30" t="s">
        <v>19</v>
      </c>
      <c r="D30" t="s">
        <v>89</v>
      </c>
      <c r="E30" s="1">
        <v>77558</v>
      </c>
      <c r="F30" s="1">
        <v>33105</v>
      </c>
      <c r="G30" s="1">
        <v>122011</v>
      </c>
      <c r="H30" s="1">
        <v>22680</v>
      </c>
      <c r="I30">
        <v>1</v>
      </c>
      <c r="J30">
        <v>8.6</v>
      </c>
      <c r="K30">
        <v>5.0599999999999996</v>
      </c>
      <c r="L30">
        <v>14.36</v>
      </c>
      <c r="M30">
        <v>2.31</v>
      </c>
      <c r="N30">
        <v>1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51</v>
      </c>
      <c r="C31" t="s">
        <v>19</v>
      </c>
      <c r="D31" t="s">
        <v>89</v>
      </c>
      <c r="E31">
        <v>0</v>
      </c>
      <c r="I31">
        <v>2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51</v>
      </c>
      <c r="C32" t="s">
        <v>19</v>
      </c>
      <c r="D32" t="s">
        <v>89</v>
      </c>
      <c r="E32">
        <v>0</v>
      </c>
      <c r="I32">
        <v>2</v>
      </c>
      <c r="J32">
        <v>0</v>
      </c>
      <c r="N32">
        <v>2</v>
      </c>
      <c r="Q32" s="40" t="s">
        <v>44</v>
      </c>
      <c r="R32" s="40"/>
      <c r="S32" s="35">
        <f>Y16/X16</f>
        <v>0.17462521315170246</v>
      </c>
      <c r="T32" s="7"/>
    </row>
    <row r="33" spans="1:26" x14ac:dyDescent="0.25">
      <c r="A33">
        <v>2018</v>
      </c>
      <c r="B33" t="s">
        <v>51</v>
      </c>
      <c r="C33" t="s">
        <v>19</v>
      </c>
      <c r="D33" t="s">
        <v>89</v>
      </c>
      <c r="E33">
        <v>0</v>
      </c>
      <c r="I33">
        <v>2</v>
      </c>
      <c r="J33">
        <v>0</v>
      </c>
      <c r="N33">
        <v>2</v>
      </c>
      <c r="Q33" s="44" t="s">
        <v>16</v>
      </c>
      <c r="R33" s="44"/>
      <c r="S33" s="7">
        <f>SQRT(1/X16)</f>
        <v>6.6401232488313047E-2</v>
      </c>
      <c r="T33" s="7"/>
    </row>
    <row r="34" spans="1:26" x14ac:dyDescent="0.25">
      <c r="A34">
        <v>2017</v>
      </c>
      <c r="B34" t="s">
        <v>51</v>
      </c>
      <c r="C34" t="s">
        <v>19</v>
      </c>
      <c r="D34" t="s">
        <v>89</v>
      </c>
      <c r="E34">
        <v>0</v>
      </c>
      <c r="I34">
        <v>2</v>
      </c>
      <c r="J34">
        <v>0</v>
      </c>
      <c r="N34">
        <v>2</v>
      </c>
      <c r="Q34" s="40" t="s">
        <v>45</v>
      </c>
      <c r="R34" s="40"/>
      <c r="S34" s="35">
        <f>S32-1.96*S33</f>
        <v>4.4478797474608894E-2</v>
      </c>
      <c r="T34" s="35">
        <f>S32+1.96*S33</f>
        <v>0.30477162882879605</v>
      </c>
    </row>
    <row r="35" spans="1:26" x14ac:dyDescent="0.25">
      <c r="A35">
        <v>2016</v>
      </c>
      <c r="B35" t="s">
        <v>51</v>
      </c>
      <c r="C35" t="s">
        <v>19</v>
      </c>
      <c r="D35" t="s">
        <v>89</v>
      </c>
      <c r="E35">
        <v>0</v>
      </c>
      <c r="I35">
        <v>2</v>
      </c>
      <c r="J35">
        <v>0</v>
      </c>
      <c r="N35">
        <v>2</v>
      </c>
    </row>
    <row r="36" spans="1:26" x14ac:dyDescent="0.25">
      <c r="A36">
        <v>2015</v>
      </c>
      <c r="B36" t="s">
        <v>51</v>
      </c>
      <c r="C36" t="s">
        <v>19</v>
      </c>
      <c r="D36" t="s">
        <v>89</v>
      </c>
      <c r="E36">
        <v>0</v>
      </c>
      <c r="I36">
        <v>2</v>
      </c>
      <c r="J36">
        <v>0</v>
      </c>
      <c r="N36">
        <v>2</v>
      </c>
    </row>
    <row r="37" spans="1:26" x14ac:dyDescent="0.25">
      <c r="A37">
        <v>2014</v>
      </c>
      <c r="B37" t="s">
        <v>51</v>
      </c>
      <c r="C37" t="s">
        <v>19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49</v>
      </c>
    </row>
    <row r="38" spans="1:26" x14ac:dyDescent="0.25">
      <c r="A38">
        <v>2013</v>
      </c>
      <c r="B38" t="s">
        <v>51</v>
      </c>
      <c r="C38" t="s">
        <v>19</v>
      </c>
      <c r="D38" t="s">
        <v>89</v>
      </c>
      <c r="E38">
        <v>0</v>
      </c>
      <c r="I38">
        <v>2</v>
      </c>
      <c r="J38">
        <v>0</v>
      </c>
      <c r="N38">
        <v>2</v>
      </c>
      <c r="Q38" s="2" t="s">
        <v>2</v>
      </c>
      <c r="R38" t="s">
        <v>52</v>
      </c>
      <c r="S38" t="s">
        <v>53</v>
      </c>
      <c r="T38" t="s">
        <v>50</v>
      </c>
      <c r="U38" t="s">
        <v>51</v>
      </c>
      <c r="V38" t="s">
        <v>54</v>
      </c>
      <c r="W38" t="s">
        <v>55</v>
      </c>
      <c r="X38" t="s">
        <v>20</v>
      </c>
    </row>
    <row r="39" spans="1:26" x14ac:dyDescent="0.25">
      <c r="A39">
        <v>2012</v>
      </c>
      <c r="B39" t="s">
        <v>51</v>
      </c>
      <c r="C39" t="s">
        <v>19</v>
      </c>
      <c r="D39" t="s">
        <v>89</v>
      </c>
      <c r="E39">
        <v>0</v>
      </c>
      <c r="I39">
        <v>2</v>
      </c>
      <c r="J39">
        <v>0</v>
      </c>
      <c r="N39">
        <v>2</v>
      </c>
      <c r="Q39">
        <v>2015</v>
      </c>
      <c r="R39">
        <v>0</v>
      </c>
      <c r="S39">
        <v>0</v>
      </c>
      <c r="T39">
        <v>53578</v>
      </c>
      <c r="U39">
        <v>0</v>
      </c>
      <c r="V39">
        <v>12616</v>
      </c>
      <c r="W39">
        <v>11559</v>
      </c>
      <c r="X39">
        <v>77753</v>
      </c>
      <c r="Z39" s="33"/>
    </row>
    <row r="40" spans="1:26" x14ac:dyDescent="0.25">
      <c r="A40">
        <v>2011</v>
      </c>
      <c r="B40" t="s">
        <v>51</v>
      </c>
      <c r="C40" t="s">
        <v>19</v>
      </c>
      <c r="D40" t="s">
        <v>89</v>
      </c>
      <c r="E40">
        <v>0</v>
      </c>
      <c r="I40">
        <v>2</v>
      </c>
      <c r="J40">
        <v>0</v>
      </c>
      <c r="N40">
        <v>2</v>
      </c>
      <c r="Q40">
        <v>2016</v>
      </c>
      <c r="R40">
        <v>0</v>
      </c>
      <c r="S40">
        <v>0</v>
      </c>
      <c r="T40">
        <v>5597</v>
      </c>
      <c r="U40">
        <v>0</v>
      </c>
      <c r="V40">
        <v>4032</v>
      </c>
      <c r="W40">
        <v>1463</v>
      </c>
      <c r="X40">
        <v>11092</v>
      </c>
      <c r="Z40" s="33"/>
    </row>
    <row r="41" spans="1:26" x14ac:dyDescent="0.25">
      <c r="A41">
        <v>2010</v>
      </c>
      <c r="B41" t="s">
        <v>51</v>
      </c>
      <c r="C41" t="s">
        <v>19</v>
      </c>
      <c r="D41" t="s">
        <v>89</v>
      </c>
      <c r="E41">
        <v>0</v>
      </c>
      <c r="I41">
        <v>2</v>
      </c>
      <c r="J41">
        <v>0</v>
      </c>
      <c r="N41">
        <v>2</v>
      </c>
      <c r="Q41">
        <v>2017</v>
      </c>
      <c r="R41">
        <v>1241</v>
      </c>
      <c r="S41">
        <v>0</v>
      </c>
      <c r="T41">
        <v>12171</v>
      </c>
      <c r="U41">
        <v>0</v>
      </c>
      <c r="V41">
        <v>2948</v>
      </c>
      <c r="W41">
        <v>10699</v>
      </c>
      <c r="X41">
        <v>27059</v>
      </c>
      <c r="Z41" s="33"/>
    </row>
    <row r="42" spans="1:26" x14ac:dyDescent="0.25">
      <c r="A42">
        <v>2009</v>
      </c>
      <c r="B42" t="s">
        <v>51</v>
      </c>
      <c r="C42" t="s">
        <v>19</v>
      </c>
      <c r="D42" t="s">
        <v>89</v>
      </c>
      <c r="E42">
        <v>0</v>
      </c>
      <c r="I42">
        <v>2</v>
      </c>
      <c r="J42">
        <v>0</v>
      </c>
      <c r="N42">
        <v>2</v>
      </c>
      <c r="Q42">
        <v>2018</v>
      </c>
      <c r="R42">
        <v>1512</v>
      </c>
      <c r="S42">
        <v>1622</v>
      </c>
      <c r="T42">
        <v>18711</v>
      </c>
      <c r="U42">
        <v>0</v>
      </c>
      <c r="V42">
        <v>10253</v>
      </c>
      <c r="W42">
        <v>16545</v>
      </c>
      <c r="X42">
        <v>48643</v>
      </c>
      <c r="Z42" s="33"/>
    </row>
    <row r="43" spans="1:26" x14ac:dyDescent="0.25">
      <c r="A43">
        <v>2008</v>
      </c>
      <c r="B43" t="s">
        <v>51</v>
      </c>
      <c r="C43" t="s">
        <v>19</v>
      </c>
      <c r="D43" t="s">
        <v>89</v>
      </c>
      <c r="E43" s="1">
        <v>5219</v>
      </c>
      <c r="F43">
        <v>0</v>
      </c>
      <c r="G43" s="1">
        <v>16075</v>
      </c>
      <c r="H43" s="1">
        <v>5539</v>
      </c>
      <c r="I43">
        <v>1</v>
      </c>
      <c r="J43">
        <v>1.5</v>
      </c>
      <c r="K43">
        <v>0.19</v>
      </c>
      <c r="L43">
        <v>10.81</v>
      </c>
      <c r="M43">
        <v>1.56</v>
      </c>
      <c r="N43">
        <v>1</v>
      </c>
      <c r="Q43">
        <v>2019</v>
      </c>
      <c r="R43">
        <v>1247</v>
      </c>
      <c r="S43">
        <v>1152</v>
      </c>
      <c r="T43">
        <v>14530</v>
      </c>
      <c r="U43">
        <v>0</v>
      </c>
      <c r="V43">
        <v>8498</v>
      </c>
      <c r="W43">
        <v>9140</v>
      </c>
      <c r="X43">
        <v>34567</v>
      </c>
      <c r="Z43" s="33"/>
    </row>
    <row r="44" spans="1:26" x14ac:dyDescent="0.25">
      <c r="A44">
        <v>2007</v>
      </c>
      <c r="B44" t="s">
        <v>51</v>
      </c>
      <c r="C44" t="s">
        <v>19</v>
      </c>
      <c r="D44" t="s">
        <v>89</v>
      </c>
      <c r="E44">
        <v>0</v>
      </c>
      <c r="I44">
        <v>2</v>
      </c>
      <c r="J44">
        <v>0</v>
      </c>
      <c r="N44">
        <v>2</v>
      </c>
      <c r="Q44" t="s">
        <v>20</v>
      </c>
      <c r="R44">
        <v>4000</v>
      </c>
      <c r="S44">
        <v>2774</v>
      </c>
      <c r="T44">
        <v>104587</v>
      </c>
      <c r="U44">
        <v>0</v>
      </c>
      <c r="V44">
        <v>38347</v>
      </c>
      <c r="W44">
        <v>49406</v>
      </c>
      <c r="X44">
        <v>199114</v>
      </c>
    </row>
    <row r="45" spans="1:26" x14ac:dyDescent="0.25">
      <c r="A45">
        <v>2006</v>
      </c>
      <c r="B45" t="s">
        <v>51</v>
      </c>
      <c r="C45" t="s">
        <v>19</v>
      </c>
      <c r="D45" t="s">
        <v>89</v>
      </c>
      <c r="E45">
        <v>0</v>
      </c>
      <c r="I45">
        <v>2</v>
      </c>
      <c r="J45">
        <v>0</v>
      </c>
      <c r="N45">
        <v>2</v>
      </c>
    </row>
    <row r="46" spans="1:26" x14ac:dyDescent="0.25">
      <c r="A46">
        <v>2005</v>
      </c>
      <c r="B46" t="s">
        <v>51</v>
      </c>
      <c r="C46" t="s">
        <v>19</v>
      </c>
      <c r="D46" t="s">
        <v>89</v>
      </c>
      <c r="E46">
        <v>0</v>
      </c>
      <c r="I46">
        <v>2</v>
      </c>
      <c r="J46">
        <v>0</v>
      </c>
      <c r="N46">
        <v>2</v>
      </c>
      <c r="Q46" s="2" t="s">
        <v>48</v>
      </c>
      <c r="R46" s="2" t="s">
        <v>49</v>
      </c>
    </row>
    <row r="47" spans="1:26" x14ac:dyDescent="0.25">
      <c r="A47">
        <v>2004</v>
      </c>
      <c r="B47" t="s">
        <v>51</v>
      </c>
      <c r="C47" t="s">
        <v>19</v>
      </c>
      <c r="D47" t="s">
        <v>89</v>
      </c>
      <c r="E47">
        <v>0</v>
      </c>
      <c r="I47">
        <v>2</v>
      </c>
      <c r="J47">
        <v>0</v>
      </c>
      <c r="N47">
        <v>2</v>
      </c>
      <c r="Q47" s="2" t="s">
        <v>2</v>
      </c>
      <c r="R47" t="s">
        <v>52</v>
      </c>
      <c r="S47" t="s">
        <v>53</v>
      </c>
      <c r="T47" t="s">
        <v>50</v>
      </c>
      <c r="U47" t="s">
        <v>51</v>
      </c>
      <c r="V47" t="s">
        <v>54</v>
      </c>
      <c r="W47" t="s">
        <v>55</v>
      </c>
      <c r="X47" t="s">
        <v>20</v>
      </c>
    </row>
    <row r="48" spans="1:26" x14ac:dyDescent="0.25">
      <c r="A48">
        <v>2003</v>
      </c>
      <c r="B48" t="s">
        <v>51</v>
      </c>
      <c r="C48" t="s">
        <v>19</v>
      </c>
      <c r="D48" t="s">
        <v>89</v>
      </c>
      <c r="E48">
        <v>0</v>
      </c>
      <c r="I48">
        <v>2</v>
      </c>
      <c r="J48">
        <v>0</v>
      </c>
      <c r="N48">
        <v>2</v>
      </c>
      <c r="Q48">
        <v>2015</v>
      </c>
      <c r="T48">
        <v>18954</v>
      </c>
      <c r="V48">
        <v>8069</v>
      </c>
      <c r="W48">
        <v>7676</v>
      </c>
      <c r="X48">
        <v>11566.333333333334</v>
      </c>
    </row>
    <row r="49" spans="1:24" x14ac:dyDescent="0.25">
      <c r="A49">
        <v>2002</v>
      </c>
      <c r="B49" t="s">
        <v>51</v>
      </c>
      <c r="C49" t="s">
        <v>19</v>
      </c>
      <c r="D49" t="s">
        <v>89</v>
      </c>
      <c r="E49" s="1">
        <v>3849</v>
      </c>
      <c r="F49">
        <v>0</v>
      </c>
      <c r="G49" s="1">
        <v>10248</v>
      </c>
      <c r="H49" s="1">
        <v>3265</v>
      </c>
      <c r="I49">
        <v>1</v>
      </c>
      <c r="J49">
        <v>1.1000000000000001</v>
      </c>
      <c r="K49">
        <v>0.21</v>
      </c>
      <c r="L49">
        <v>5.45</v>
      </c>
      <c r="M49">
        <v>0.91</v>
      </c>
      <c r="N49">
        <v>1</v>
      </c>
      <c r="Q49">
        <v>2016</v>
      </c>
      <c r="T49">
        <v>4330</v>
      </c>
      <c r="V49">
        <v>3622</v>
      </c>
      <c r="W49">
        <v>2107</v>
      </c>
      <c r="X49">
        <v>3353</v>
      </c>
    </row>
    <row r="50" spans="1:24" x14ac:dyDescent="0.25">
      <c r="A50">
        <v>2001</v>
      </c>
      <c r="B50" t="s">
        <v>51</v>
      </c>
      <c r="C50" t="s">
        <v>19</v>
      </c>
      <c r="D50" t="s">
        <v>89</v>
      </c>
      <c r="E50" s="1">
        <v>2184</v>
      </c>
      <c r="F50">
        <v>0</v>
      </c>
      <c r="G50" s="1">
        <v>7384</v>
      </c>
      <c r="H50" s="1">
        <v>2653</v>
      </c>
      <c r="I50">
        <v>1</v>
      </c>
      <c r="J50">
        <v>0.5</v>
      </c>
      <c r="K50">
        <v>0.04</v>
      </c>
      <c r="L50">
        <v>4.72</v>
      </c>
      <c r="M50">
        <v>0.55000000000000004</v>
      </c>
      <c r="N50">
        <v>2</v>
      </c>
      <c r="Q50">
        <v>2017</v>
      </c>
      <c r="R50">
        <v>2004</v>
      </c>
      <c r="T50">
        <v>6846</v>
      </c>
      <c r="V50">
        <v>3163</v>
      </c>
      <c r="W50">
        <v>6372</v>
      </c>
      <c r="X50">
        <v>4596.25</v>
      </c>
    </row>
    <row r="51" spans="1:24" x14ac:dyDescent="0.25">
      <c r="A51">
        <v>2000</v>
      </c>
      <c r="B51" t="s">
        <v>51</v>
      </c>
      <c r="C51" t="s">
        <v>19</v>
      </c>
      <c r="D51" t="s">
        <v>89</v>
      </c>
      <c r="E51" s="1">
        <v>2364</v>
      </c>
      <c r="F51">
        <v>0</v>
      </c>
      <c r="G51" s="1">
        <v>7366</v>
      </c>
      <c r="H51" s="1">
        <v>2552</v>
      </c>
      <c r="I51">
        <v>1</v>
      </c>
      <c r="J51">
        <v>0.6</v>
      </c>
      <c r="K51">
        <v>0.08</v>
      </c>
      <c r="L51">
        <v>5.0599999999999996</v>
      </c>
      <c r="M51">
        <v>0.69</v>
      </c>
      <c r="N51">
        <v>1</v>
      </c>
      <c r="Q51">
        <v>2018</v>
      </c>
      <c r="R51">
        <v>2043</v>
      </c>
      <c r="S51">
        <v>2122</v>
      </c>
      <c r="T51">
        <v>8463</v>
      </c>
      <c r="V51">
        <v>5941</v>
      </c>
      <c r="W51">
        <v>7865</v>
      </c>
      <c r="X51">
        <v>5286.8</v>
      </c>
    </row>
    <row r="52" spans="1:24" x14ac:dyDescent="0.25">
      <c r="A52">
        <v>1999</v>
      </c>
      <c r="B52" t="s">
        <v>51</v>
      </c>
      <c r="C52" t="s">
        <v>19</v>
      </c>
      <c r="D52" t="s">
        <v>89</v>
      </c>
      <c r="E52">
        <v>0</v>
      </c>
      <c r="I52">
        <v>2</v>
      </c>
      <c r="J52">
        <v>0</v>
      </c>
      <c r="N52">
        <v>2</v>
      </c>
      <c r="Q52">
        <v>2019</v>
      </c>
      <c r="R52">
        <v>2011</v>
      </c>
      <c r="S52">
        <v>1929</v>
      </c>
      <c r="T52">
        <v>7702</v>
      </c>
      <c r="V52">
        <v>5686</v>
      </c>
      <c r="W52">
        <v>5923</v>
      </c>
      <c r="X52">
        <v>4650.2</v>
      </c>
    </row>
    <row r="53" spans="1:24" x14ac:dyDescent="0.25">
      <c r="A53">
        <v>1998</v>
      </c>
      <c r="B53" t="s">
        <v>51</v>
      </c>
      <c r="C53" t="s">
        <v>19</v>
      </c>
      <c r="D53" t="s">
        <v>89</v>
      </c>
      <c r="E53">
        <v>0</v>
      </c>
      <c r="I53">
        <v>2</v>
      </c>
      <c r="J53">
        <v>0</v>
      </c>
      <c r="N53">
        <v>2</v>
      </c>
      <c r="Q53" t="s">
        <v>20</v>
      </c>
      <c r="R53">
        <v>2019.3333333333333</v>
      </c>
      <c r="S53">
        <v>2025.5</v>
      </c>
      <c r="T53">
        <v>9259</v>
      </c>
      <c r="V53">
        <v>5296.2</v>
      </c>
      <c r="W53">
        <v>5988.6</v>
      </c>
      <c r="X53">
        <v>5641.4</v>
      </c>
    </row>
    <row r="54" spans="1:24" ht="15.75" thickBot="1" x14ac:dyDescent="0.3">
      <c r="A54">
        <v>1997</v>
      </c>
      <c r="B54" t="s">
        <v>51</v>
      </c>
      <c r="C54" t="s">
        <v>19</v>
      </c>
      <c r="D54" t="s">
        <v>89</v>
      </c>
      <c r="E54">
        <v>0</v>
      </c>
      <c r="I54">
        <v>2</v>
      </c>
      <c r="J54">
        <v>0</v>
      </c>
      <c r="N54">
        <v>2</v>
      </c>
    </row>
    <row r="55" spans="1:24" x14ac:dyDescent="0.25">
      <c r="A55">
        <v>1996</v>
      </c>
      <c r="B55" t="s">
        <v>51</v>
      </c>
      <c r="C55" t="s">
        <v>19</v>
      </c>
      <c r="D55" t="s">
        <v>89</v>
      </c>
      <c r="E55" s="1">
        <v>9015</v>
      </c>
      <c r="F55">
        <v>0</v>
      </c>
      <c r="G55" s="1">
        <v>19326</v>
      </c>
      <c r="H55" s="1">
        <v>5261</v>
      </c>
      <c r="I55">
        <v>1</v>
      </c>
      <c r="J55">
        <v>2.1</v>
      </c>
      <c r="K55">
        <v>0.67</v>
      </c>
      <c r="L55">
        <v>6.15</v>
      </c>
      <c r="M55">
        <v>1.17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51</v>
      </c>
      <c r="C56" t="s">
        <v>19</v>
      </c>
      <c r="D56" t="s">
        <v>89</v>
      </c>
      <c r="E56">
        <v>0</v>
      </c>
      <c r="I56">
        <v>2</v>
      </c>
      <c r="J56">
        <v>0</v>
      </c>
      <c r="N56">
        <v>2</v>
      </c>
      <c r="Q56" s="14">
        <v>2015</v>
      </c>
      <c r="R56">
        <v>77753</v>
      </c>
      <c r="S56">
        <v>12616</v>
      </c>
      <c r="T56" s="3">
        <f>S56/R56</f>
        <v>0.1622574048589765</v>
      </c>
      <c r="U56">
        <v>8069</v>
      </c>
      <c r="V56">
        <v>23846</v>
      </c>
      <c r="W56" s="31">
        <f>SQRT((U56/R56)^2+(V56*T56/R56)^2)</f>
        <v>0.11509149491913816</v>
      </c>
    </row>
    <row r="57" spans="1:24" x14ac:dyDescent="0.25">
      <c r="A57">
        <v>1994</v>
      </c>
      <c r="B57" t="s">
        <v>51</v>
      </c>
      <c r="C57" t="s">
        <v>19</v>
      </c>
      <c r="D57" t="s">
        <v>89</v>
      </c>
      <c r="E57" s="1">
        <v>2626</v>
      </c>
      <c r="F57">
        <v>0</v>
      </c>
      <c r="G57" s="1">
        <v>8305</v>
      </c>
      <c r="H57" s="1">
        <v>2897</v>
      </c>
      <c r="I57">
        <v>1</v>
      </c>
      <c r="J57">
        <v>0.4</v>
      </c>
      <c r="K57">
        <v>0.05</v>
      </c>
      <c r="L57">
        <v>3.28</v>
      </c>
      <c r="M57">
        <v>0.43</v>
      </c>
      <c r="N57">
        <v>2</v>
      </c>
      <c r="Q57" s="14">
        <v>2016</v>
      </c>
      <c r="R57">
        <v>11092</v>
      </c>
      <c r="S57">
        <v>4032</v>
      </c>
      <c r="T57" s="3">
        <f t="shared" ref="T57:T60" si="8">S57/R57</f>
        <v>0.36350522899386944</v>
      </c>
      <c r="U57">
        <v>3622</v>
      </c>
      <c r="V57">
        <v>6328</v>
      </c>
      <c r="W57" s="31">
        <f t="shared" ref="W57:W60" si="9">SQRT((U57/R57)^2+(V57*T57/R57)^2)</f>
        <v>0.38682811980023057</v>
      </c>
    </row>
    <row r="58" spans="1:24" x14ac:dyDescent="0.25">
      <c r="A58">
        <v>1993</v>
      </c>
      <c r="B58" t="s">
        <v>51</v>
      </c>
      <c r="C58" t="s">
        <v>19</v>
      </c>
      <c r="D58" t="s">
        <v>89</v>
      </c>
      <c r="E58" s="1">
        <v>5461</v>
      </c>
      <c r="F58">
        <v>0</v>
      </c>
      <c r="G58" s="1">
        <v>15340</v>
      </c>
      <c r="H58" s="1">
        <v>5041</v>
      </c>
      <c r="I58">
        <v>1</v>
      </c>
      <c r="J58">
        <v>0.6</v>
      </c>
      <c r="K58">
        <v>0.1</v>
      </c>
      <c r="L58">
        <v>3.59</v>
      </c>
      <c r="M58">
        <v>0.56000000000000005</v>
      </c>
      <c r="N58">
        <v>1</v>
      </c>
      <c r="Q58" s="14">
        <v>2017</v>
      </c>
      <c r="R58">
        <v>27059</v>
      </c>
      <c r="S58">
        <v>2948</v>
      </c>
      <c r="T58" s="3">
        <f t="shared" si="8"/>
        <v>0.10894711556228981</v>
      </c>
      <c r="U58">
        <v>3163</v>
      </c>
      <c r="V58">
        <v>10775</v>
      </c>
      <c r="W58" s="31">
        <f t="shared" si="9"/>
        <v>0.12468362517842255</v>
      </c>
    </row>
    <row r="59" spans="1:24" x14ac:dyDescent="0.25">
      <c r="A59">
        <v>2020</v>
      </c>
      <c r="B59" t="s">
        <v>55</v>
      </c>
      <c r="C59" t="s">
        <v>19</v>
      </c>
      <c r="D59" t="s">
        <v>89</v>
      </c>
      <c r="E59" s="1">
        <v>8851</v>
      </c>
      <c r="F59">
        <v>0</v>
      </c>
      <c r="G59" s="1">
        <v>19588</v>
      </c>
      <c r="H59" s="1">
        <v>5478</v>
      </c>
      <c r="I59">
        <v>1</v>
      </c>
      <c r="J59">
        <v>2.8</v>
      </c>
      <c r="K59">
        <v>0.85</v>
      </c>
      <c r="L59">
        <v>8.66</v>
      </c>
      <c r="M59">
        <v>1.65</v>
      </c>
      <c r="N59">
        <v>1</v>
      </c>
      <c r="Q59" s="14">
        <v>2018</v>
      </c>
      <c r="R59">
        <v>48643</v>
      </c>
      <c r="S59">
        <v>10253</v>
      </c>
      <c r="T59" s="3">
        <f t="shared" si="8"/>
        <v>0.21078058507904529</v>
      </c>
      <c r="U59">
        <v>5941</v>
      </c>
      <c r="V59">
        <v>15170</v>
      </c>
      <c r="W59" s="31">
        <f t="shared" si="9"/>
        <v>0.13870100064975227</v>
      </c>
    </row>
    <row r="60" spans="1:24" ht="15.75" thickBot="1" x14ac:dyDescent="0.3">
      <c r="A60">
        <v>2019</v>
      </c>
      <c r="B60" t="s">
        <v>55</v>
      </c>
      <c r="C60" t="s">
        <v>19</v>
      </c>
      <c r="D60" t="s">
        <v>89</v>
      </c>
      <c r="E60" s="1">
        <v>9140</v>
      </c>
      <c r="F60">
        <v>0</v>
      </c>
      <c r="G60" s="1">
        <v>20748</v>
      </c>
      <c r="H60" s="1">
        <v>5923</v>
      </c>
      <c r="I60">
        <v>1</v>
      </c>
      <c r="J60">
        <v>2</v>
      </c>
      <c r="K60">
        <v>0.56999999999999995</v>
      </c>
      <c r="L60">
        <v>6.71</v>
      </c>
      <c r="M60">
        <v>1.26</v>
      </c>
      <c r="N60">
        <v>1</v>
      </c>
      <c r="Q60" s="16">
        <v>2019</v>
      </c>
      <c r="R60" s="17">
        <v>34567</v>
      </c>
      <c r="S60" s="17">
        <v>8498</v>
      </c>
      <c r="T60" s="28">
        <f t="shared" si="8"/>
        <v>0.24584140943674604</v>
      </c>
      <c r="U60" s="17">
        <v>5686</v>
      </c>
      <c r="V60" s="17">
        <v>12774</v>
      </c>
      <c r="W60" s="32">
        <f t="shared" si="9"/>
        <v>0.18791277471231538</v>
      </c>
    </row>
    <row r="61" spans="1:24" x14ac:dyDescent="0.25">
      <c r="A61">
        <v>2018</v>
      </c>
      <c r="B61" t="s">
        <v>55</v>
      </c>
      <c r="C61" t="s">
        <v>19</v>
      </c>
      <c r="D61" t="s">
        <v>89</v>
      </c>
      <c r="E61" s="1">
        <v>16545</v>
      </c>
      <c r="F61" s="1">
        <v>1129</v>
      </c>
      <c r="G61" s="1">
        <v>31961</v>
      </c>
      <c r="H61" s="1">
        <v>7865</v>
      </c>
      <c r="I61">
        <v>1</v>
      </c>
      <c r="J61">
        <v>2.2999999999999998</v>
      </c>
      <c r="K61">
        <v>0.91</v>
      </c>
      <c r="L61">
        <v>5.47</v>
      </c>
      <c r="M61">
        <v>1.03</v>
      </c>
      <c r="N61">
        <v>1</v>
      </c>
    </row>
    <row r="62" spans="1:24" x14ac:dyDescent="0.25">
      <c r="A62">
        <v>2017</v>
      </c>
      <c r="B62" t="s">
        <v>55</v>
      </c>
      <c r="C62" t="s">
        <v>19</v>
      </c>
      <c r="D62" t="s">
        <v>89</v>
      </c>
      <c r="E62" s="1">
        <v>10699</v>
      </c>
      <c r="F62">
        <v>0</v>
      </c>
      <c r="G62" s="1">
        <v>23188</v>
      </c>
      <c r="H62" s="1">
        <v>6372</v>
      </c>
      <c r="I62">
        <v>1</v>
      </c>
      <c r="J62">
        <v>2.7</v>
      </c>
      <c r="K62">
        <v>0.86</v>
      </c>
      <c r="L62">
        <v>8.2200000000000006</v>
      </c>
      <c r="M62">
        <v>1.57</v>
      </c>
      <c r="N62">
        <v>1</v>
      </c>
    </row>
    <row r="63" spans="1:24" x14ac:dyDescent="0.25">
      <c r="A63">
        <v>2016</v>
      </c>
      <c r="B63" t="s">
        <v>55</v>
      </c>
      <c r="C63" t="s">
        <v>19</v>
      </c>
      <c r="D63" t="s">
        <v>89</v>
      </c>
      <c r="E63" s="1">
        <v>1463</v>
      </c>
      <c r="F63">
        <v>0</v>
      </c>
      <c r="G63" s="1">
        <v>5593</v>
      </c>
      <c r="H63" s="1">
        <v>2107</v>
      </c>
      <c r="I63">
        <v>1</v>
      </c>
      <c r="J63">
        <v>0.5</v>
      </c>
      <c r="K63">
        <v>0.03</v>
      </c>
      <c r="L63">
        <v>7.64</v>
      </c>
      <c r="M63">
        <v>0.7</v>
      </c>
      <c r="N63">
        <v>2</v>
      </c>
    </row>
    <row r="64" spans="1:24" x14ac:dyDescent="0.25">
      <c r="A64">
        <v>2015</v>
      </c>
      <c r="B64" t="s">
        <v>55</v>
      </c>
      <c r="C64" t="s">
        <v>19</v>
      </c>
      <c r="D64" t="s">
        <v>89</v>
      </c>
      <c r="E64" s="1">
        <v>11559</v>
      </c>
      <c r="F64">
        <v>0</v>
      </c>
      <c r="G64" s="1">
        <v>26603</v>
      </c>
      <c r="H64" s="1">
        <v>7676</v>
      </c>
      <c r="I64">
        <v>1</v>
      </c>
      <c r="J64">
        <v>2.7</v>
      </c>
      <c r="K64">
        <v>0.75</v>
      </c>
      <c r="L64">
        <v>9.1199999999999992</v>
      </c>
      <c r="M64">
        <v>1.72</v>
      </c>
      <c r="N64">
        <v>1</v>
      </c>
    </row>
    <row r="65" spans="1:14" x14ac:dyDescent="0.25">
      <c r="A65">
        <v>2014</v>
      </c>
      <c r="B65" t="s">
        <v>55</v>
      </c>
      <c r="C65" t="s">
        <v>19</v>
      </c>
      <c r="D65" t="s">
        <v>89</v>
      </c>
      <c r="E65" s="1">
        <v>27787</v>
      </c>
      <c r="F65" s="1">
        <v>4052</v>
      </c>
      <c r="G65" s="1">
        <v>51522</v>
      </c>
      <c r="H65" s="1">
        <v>12110</v>
      </c>
      <c r="I65">
        <v>1</v>
      </c>
      <c r="J65">
        <v>9.8000000000000007</v>
      </c>
      <c r="K65">
        <v>4.3899999999999997</v>
      </c>
      <c r="L65">
        <v>20.350000000000001</v>
      </c>
      <c r="M65">
        <v>3.86</v>
      </c>
      <c r="N65">
        <v>1</v>
      </c>
    </row>
    <row r="66" spans="1:14" x14ac:dyDescent="0.25">
      <c r="A66">
        <v>2013</v>
      </c>
      <c r="B66" t="s">
        <v>55</v>
      </c>
      <c r="C66" t="s">
        <v>19</v>
      </c>
      <c r="D66" t="s">
        <v>89</v>
      </c>
      <c r="E66" s="1">
        <v>16118</v>
      </c>
      <c r="F66">
        <v>0</v>
      </c>
      <c r="G66" s="1">
        <v>32307</v>
      </c>
      <c r="H66" s="1">
        <v>8260</v>
      </c>
      <c r="I66">
        <v>1</v>
      </c>
      <c r="J66">
        <v>5.4</v>
      </c>
      <c r="K66">
        <v>2.08</v>
      </c>
      <c r="L66">
        <v>13.14</v>
      </c>
      <c r="M66">
        <v>2.54</v>
      </c>
      <c r="N66">
        <v>1</v>
      </c>
    </row>
    <row r="67" spans="1:14" x14ac:dyDescent="0.25">
      <c r="A67">
        <v>2012</v>
      </c>
      <c r="B67" t="s">
        <v>55</v>
      </c>
      <c r="C67" t="s">
        <v>19</v>
      </c>
      <c r="D67" t="s">
        <v>89</v>
      </c>
      <c r="E67" s="1">
        <v>14526</v>
      </c>
      <c r="F67">
        <v>0</v>
      </c>
      <c r="G67" s="1">
        <v>31084</v>
      </c>
      <c r="H67" s="1">
        <v>8448</v>
      </c>
      <c r="I67">
        <v>1</v>
      </c>
      <c r="J67">
        <v>4.2</v>
      </c>
      <c r="K67">
        <v>1.37</v>
      </c>
      <c r="L67">
        <v>12.07</v>
      </c>
      <c r="M67">
        <v>2.34</v>
      </c>
      <c r="N67">
        <v>1</v>
      </c>
    </row>
    <row r="68" spans="1:14" x14ac:dyDescent="0.25">
      <c r="A68">
        <v>2011</v>
      </c>
      <c r="B68" t="s">
        <v>55</v>
      </c>
      <c r="C68" t="s">
        <v>19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55</v>
      </c>
      <c r="C69" t="s">
        <v>19</v>
      </c>
      <c r="D69" t="s">
        <v>89</v>
      </c>
      <c r="E69" s="1">
        <v>12118</v>
      </c>
      <c r="F69">
        <v>0</v>
      </c>
      <c r="G69" s="1">
        <v>25503</v>
      </c>
      <c r="H69" s="1">
        <v>6829</v>
      </c>
      <c r="I69">
        <v>1</v>
      </c>
      <c r="J69">
        <v>4.5</v>
      </c>
      <c r="K69">
        <v>1.58</v>
      </c>
      <c r="L69">
        <v>12.24</v>
      </c>
      <c r="M69">
        <v>2.38</v>
      </c>
      <c r="N69">
        <v>1</v>
      </c>
    </row>
    <row r="70" spans="1:14" x14ac:dyDescent="0.25">
      <c r="A70">
        <v>2009</v>
      </c>
      <c r="B70" t="s">
        <v>55</v>
      </c>
      <c r="C70" t="s">
        <v>19</v>
      </c>
      <c r="D70" t="s">
        <v>89</v>
      </c>
      <c r="E70" s="1">
        <v>7098</v>
      </c>
      <c r="F70">
        <v>0</v>
      </c>
      <c r="G70" s="1">
        <v>18699</v>
      </c>
      <c r="H70" s="1">
        <v>5919</v>
      </c>
      <c r="I70">
        <v>1</v>
      </c>
      <c r="J70">
        <v>2.2999999999999998</v>
      </c>
      <c r="K70">
        <v>0.47</v>
      </c>
      <c r="L70">
        <v>10.76</v>
      </c>
      <c r="M70">
        <v>1.88</v>
      </c>
      <c r="N70">
        <v>1</v>
      </c>
    </row>
    <row r="71" spans="1:14" x14ac:dyDescent="0.25">
      <c r="A71">
        <v>2008</v>
      </c>
      <c r="B71" t="s">
        <v>55</v>
      </c>
      <c r="C71" t="s">
        <v>19</v>
      </c>
      <c r="D71" t="s">
        <v>89</v>
      </c>
      <c r="E71" s="1">
        <v>9294</v>
      </c>
      <c r="F71">
        <v>0</v>
      </c>
      <c r="G71" s="1">
        <v>24124</v>
      </c>
      <c r="H71" s="1">
        <v>7567</v>
      </c>
      <c r="I71">
        <v>1</v>
      </c>
      <c r="J71">
        <v>2.7</v>
      </c>
      <c r="K71">
        <v>0.55000000000000004</v>
      </c>
      <c r="L71">
        <v>11.88</v>
      </c>
      <c r="M71">
        <v>2.11</v>
      </c>
      <c r="N71">
        <v>1</v>
      </c>
    </row>
    <row r="72" spans="1:14" x14ac:dyDescent="0.25">
      <c r="A72">
        <v>2007</v>
      </c>
      <c r="B72" t="s">
        <v>55</v>
      </c>
      <c r="C72" t="s">
        <v>19</v>
      </c>
      <c r="D72" t="s">
        <v>89</v>
      </c>
      <c r="E72" s="1">
        <v>6069</v>
      </c>
      <c r="F72">
        <v>157</v>
      </c>
      <c r="G72" s="1">
        <v>11981</v>
      </c>
      <c r="H72" s="1">
        <v>3016</v>
      </c>
      <c r="I72">
        <v>1</v>
      </c>
      <c r="J72">
        <v>2.4</v>
      </c>
      <c r="K72">
        <v>0.98</v>
      </c>
      <c r="L72">
        <v>5.98</v>
      </c>
      <c r="M72">
        <v>1.1299999999999999</v>
      </c>
      <c r="N72">
        <v>1</v>
      </c>
    </row>
    <row r="73" spans="1:14" x14ac:dyDescent="0.25">
      <c r="A73">
        <v>2006</v>
      </c>
      <c r="B73" t="s">
        <v>55</v>
      </c>
      <c r="C73" t="s">
        <v>19</v>
      </c>
      <c r="D73" t="s">
        <v>89</v>
      </c>
      <c r="E73" s="1">
        <v>20898</v>
      </c>
      <c r="F73" s="1">
        <v>1396</v>
      </c>
      <c r="G73" s="1">
        <v>40401</v>
      </c>
      <c r="H73" s="1">
        <v>9950</v>
      </c>
      <c r="I73">
        <v>1</v>
      </c>
      <c r="J73">
        <v>4.5</v>
      </c>
      <c r="K73">
        <v>1.83</v>
      </c>
      <c r="L73">
        <v>10.68</v>
      </c>
      <c r="M73">
        <v>2.04</v>
      </c>
      <c r="N73">
        <v>1</v>
      </c>
    </row>
    <row r="74" spans="1:14" x14ac:dyDescent="0.25">
      <c r="A74">
        <v>2005</v>
      </c>
      <c r="B74" t="s">
        <v>55</v>
      </c>
      <c r="C74" t="s">
        <v>19</v>
      </c>
      <c r="D74" t="s">
        <v>89</v>
      </c>
      <c r="E74" s="1">
        <v>22043</v>
      </c>
      <c r="F74" s="1">
        <v>1603</v>
      </c>
      <c r="G74" s="1">
        <v>42484</v>
      </c>
      <c r="H74" s="1">
        <v>10429</v>
      </c>
      <c r="I74">
        <v>1</v>
      </c>
      <c r="J74">
        <v>10.6</v>
      </c>
      <c r="K74">
        <v>4.43</v>
      </c>
      <c r="L74">
        <v>23.29</v>
      </c>
      <c r="M74">
        <v>4.54</v>
      </c>
      <c r="N74">
        <v>1</v>
      </c>
    </row>
    <row r="75" spans="1:14" x14ac:dyDescent="0.25">
      <c r="A75">
        <v>2004</v>
      </c>
      <c r="B75" t="s">
        <v>55</v>
      </c>
      <c r="C75" t="s">
        <v>19</v>
      </c>
      <c r="D75" t="s">
        <v>89</v>
      </c>
      <c r="E75" s="1">
        <v>12587</v>
      </c>
      <c r="F75">
        <v>0</v>
      </c>
      <c r="G75" s="1">
        <v>26612</v>
      </c>
      <c r="H75" s="1">
        <v>7156</v>
      </c>
      <c r="I75">
        <v>1</v>
      </c>
      <c r="J75">
        <v>4.9000000000000004</v>
      </c>
      <c r="K75">
        <v>1.66</v>
      </c>
      <c r="L75">
        <v>13.68</v>
      </c>
      <c r="M75">
        <v>2.67</v>
      </c>
      <c r="N75">
        <v>1</v>
      </c>
    </row>
    <row r="76" spans="1:14" x14ac:dyDescent="0.25">
      <c r="A76">
        <v>2003</v>
      </c>
      <c r="B76" t="s">
        <v>55</v>
      </c>
      <c r="C76" t="s">
        <v>19</v>
      </c>
      <c r="D76" t="s">
        <v>89</v>
      </c>
      <c r="E76" s="1">
        <v>24892</v>
      </c>
      <c r="F76" s="1">
        <v>4127</v>
      </c>
      <c r="G76" s="1">
        <v>45656</v>
      </c>
      <c r="H76" s="1">
        <v>10594</v>
      </c>
      <c r="I76">
        <v>1</v>
      </c>
      <c r="J76">
        <v>7.7</v>
      </c>
      <c r="K76">
        <v>3.49</v>
      </c>
      <c r="L76">
        <v>15.95</v>
      </c>
      <c r="M76">
        <v>2.99</v>
      </c>
      <c r="N76">
        <v>1</v>
      </c>
    </row>
    <row r="77" spans="1:14" x14ac:dyDescent="0.25">
      <c r="A77">
        <v>2002</v>
      </c>
      <c r="B77" t="s">
        <v>55</v>
      </c>
      <c r="C77" t="s">
        <v>19</v>
      </c>
      <c r="D77" t="s">
        <v>89</v>
      </c>
      <c r="E77" s="1">
        <v>33944</v>
      </c>
      <c r="F77" s="1">
        <v>9427</v>
      </c>
      <c r="G77" s="1">
        <v>58461</v>
      </c>
      <c r="H77" s="1">
        <v>12509</v>
      </c>
      <c r="I77">
        <v>1</v>
      </c>
      <c r="J77">
        <v>9.6999999999999993</v>
      </c>
      <c r="K77">
        <v>5.04</v>
      </c>
      <c r="L77">
        <v>17.88</v>
      </c>
      <c r="M77">
        <v>3.16</v>
      </c>
      <c r="N77">
        <v>1</v>
      </c>
    </row>
    <row r="78" spans="1:14" x14ac:dyDescent="0.25">
      <c r="A78">
        <v>2001</v>
      </c>
      <c r="B78" t="s">
        <v>55</v>
      </c>
      <c r="C78" t="s">
        <v>19</v>
      </c>
      <c r="D78" t="s">
        <v>89</v>
      </c>
      <c r="E78" s="1">
        <v>31045</v>
      </c>
      <c r="F78" s="1">
        <v>8009</v>
      </c>
      <c r="G78" s="1">
        <v>54082</v>
      </c>
      <c r="H78" s="1">
        <v>11754</v>
      </c>
      <c r="I78">
        <v>1</v>
      </c>
      <c r="J78">
        <v>6.5</v>
      </c>
      <c r="K78">
        <v>3.22</v>
      </c>
      <c r="L78">
        <v>12.73</v>
      </c>
      <c r="M78">
        <v>2.2999999999999998</v>
      </c>
      <c r="N78">
        <v>1</v>
      </c>
    </row>
    <row r="79" spans="1:14" x14ac:dyDescent="0.25">
      <c r="A79">
        <v>2000</v>
      </c>
      <c r="B79" t="s">
        <v>55</v>
      </c>
      <c r="C79" t="s">
        <v>19</v>
      </c>
      <c r="D79" t="s">
        <v>89</v>
      </c>
      <c r="E79" s="1">
        <v>33416</v>
      </c>
      <c r="F79" s="1">
        <v>9550</v>
      </c>
      <c r="G79" s="1">
        <v>57283</v>
      </c>
      <c r="H79" s="1">
        <v>12177</v>
      </c>
      <c r="I79">
        <v>0</v>
      </c>
      <c r="J79">
        <v>9.1</v>
      </c>
      <c r="K79">
        <v>4.72</v>
      </c>
      <c r="L79">
        <v>16.86</v>
      </c>
      <c r="M79">
        <v>2.98</v>
      </c>
      <c r="N79">
        <v>0</v>
      </c>
    </row>
    <row r="80" spans="1:14" x14ac:dyDescent="0.25">
      <c r="A80">
        <v>1999</v>
      </c>
      <c r="B80" t="s">
        <v>55</v>
      </c>
      <c r="C80" t="s">
        <v>19</v>
      </c>
      <c r="D80" t="s">
        <v>89</v>
      </c>
      <c r="E80" s="1">
        <v>29953</v>
      </c>
      <c r="F80" s="1">
        <v>6198</v>
      </c>
      <c r="G80" s="1">
        <v>53707</v>
      </c>
      <c r="H80" s="1">
        <v>12120</v>
      </c>
      <c r="I80">
        <v>1</v>
      </c>
      <c r="J80">
        <v>5.0999999999999996</v>
      </c>
      <c r="K80">
        <v>2.38</v>
      </c>
      <c r="L80">
        <v>10.46</v>
      </c>
      <c r="M80">
        <v>1.92</v>
      </c>
      <c r="N80">
        <v>1</v>
      </c>
    </row>
    <row r="81" spans="1:14" x14ac:dyDescent="0.25">
      <c r="A81">
        <v>1998</v>
      </c>
      <c r="B81" t="s">
        <v>55</v>
      </c>
      <c r="C81" t="s">
        <v>19</v>
      </c>
      <c r="D81" t="s">
        <v>89</v>
      </c>
      <c r="E81" s="1">
        <v>10507</v>
      </c>
      <c r="F81">
        <v>0</v>
      </c>
      <c r="G81" s="1">
        <v>21101</v>
      </c>
      <c r="H81" s="1">
        <v>5405</v>
      </c>
      <c r="I81">
        <v>1</v>
      </c>
      <c r="J81">
        <v>2.7</v>
      </c>
      <c r="K81">
        <v>1.01</v>
      </c>
      <c r="L81">
        <v>6.93</v>
      </c>
      <c r="M81">
        <v>1.32</v>
      </c>
      <c r="N81">
        <v>1</v>
      </c>
    </row>
    <row r="82" spans="1:14" x14ac:dyDescent="0.25">
      <c r="A82">
        <v>1997</v>
      </c>
      <c r="B82" t="s">
        <v>55</v>
      </c>
      <c r="C82" t="s">
        <v>19</v>
      </c>
      <c r="D82" t="s">
        <v>89</v>
      </c>
      <c r="E82" s="1">
        <v>23452</v>
      </c>
      <c r="F82" s="1">
        <v>2567</v>
      </c>
      <c r="G82" s="1">
        <v>44337</v>
      </c>
      <c r="H82" s="1">
        <v>10656</v>
      </c>
      <c r="I82">
        <v>1</v>
      </c>
      <c r="J82">
        <v>4.2</v>
      </c>
      <c r="K82">
        <v>1.8</v>
      </c>
      <c r="L82">
        <v>9.66</v>
      </c>
      <c r="M82">
        <v>1.83</v>
      </c>
      <c r="N82">
        <v>1</v>
      </c>
    </row>
    <row r="83" spans="1:14" x14ac:dyDescent="0.25">
      <c r="A83">
        <v>1996</v>
      </c>
      <c r="B83" t="s">
        <v>55</v>
      </c>
      <c r="C83" t="s">
        <v>19</v>
      </c>
      <c r="D83" t="s">
        <v>89</v>
      </c>
      <c r="E83" s="1">
        <v>18776</v>
      </c>
      <c r="F83" s="1">
        <v>2938</v>
      </c>
      <c r="G83" s="1">
        <v>34614</v>
      </c>
      <c r="H83" s="1">
        <v>8081</v>
      </c>
      <c r="I83">
        <v>1</v>
      </c>
      <c r="J83">
        <v>4.3</v>
      </c>
      <c r="K83">
        <v>1.91</v>
      </c>
      <c r="L83">
        <v>9.3699999999999992</v>
      </c>
      <c r="M83">
        <v>1.75</v>
      </c>
      <c r="N83">
        <v>1</v>
      </c>
    </row>
    <row r="84" spans="1:14" x14ac:dyDescent="0.25">
      <c r="A84">
        <v>1995</v>
      </c>
      <c r="B84" t="s">
        <v>55</v>
      </c>
      <c r="C84" t="s">
        <v>19</v>
      </c>
      <c r="D84" t="s">
        <v>89</v>
      </c>
      <c r="E84" s="1">
        <v>53018</v>
      </c>
      <c r="F84" s="1">
        <v>24859</v>
      </c>
      <c r="G84" s="1">
        <v>81177</v>
      </c>
      <c r="H84" s="1">
        <v>14367</v>
      </c>
      <c r="I84">
        <v>0</v>
      </c>
      <c r="J84">
        <v>9.4</v>
      </c>
      <c r="K84">
        <v>5.77</v>
      </c>
      <c r="L84">
        <v>14.99</v>
      </c>
      <c r="M84">
        <v>2.2999999999999998</v>
      </c>
      <c r="N84">
        <v>0</v>
      </c>
    </row>
    <row r="85" spans="1:14" x14ac:dyDescent="0.25">
      <c r="A85">
        <v>1994</v>
      </c>
      <c r="B85" t="s">
        <v>55</v>
      </c>
      <c r="C85" t="s">
        <v>19</v>
      </c>
      <c r="D85" t="s">
        <v>89</v>
      </c>
      <c r="E85" s="1">
        <v>19535</v>
      </c>
      <c r="F85" s="1">
        <v>2628</v>
      </c>
      <c r="G85" s="1">
        <v>36441</v>
      </c>
      <c r="H85" s="1">
        <v>8626</v>
      </c>
      <c r="I85">
        <v>1</v>
      </c>
      <c r="J85">
        <v>2.9</v>
      </c>
      <c r="K85">
        <v>1.24</v>
      </c>
      <c r="L85">
        <v>6.6</v>
      </c>
      <c r="M85">
        <v>1.24</v>
      </c>
      <c r="N85">
        <v>1</v>
      </c>
    </row>
    <row r="86" spans="1:14" x14ac:dyDescent="0.25">
      <c r="A86">
        <v>1993</v>
      </c>
      <c r="B86" t="s">
        <v>55</v>
      </c>
      <c r="C86" t="s">
        <v>19</v>
      </c>
      <c r="D86" t="s">
        <v>89</v>
      </c>
      <c r="E86" s="1">
        <v>38048</v>
      </c>
      <c r="F86" s="1">
        <v>8850</v>
      </c>
      <c r="G86" s="1">
        <v>67245</v>
      </c>
      <c r="H86" s="1">
        <v>14897</v>
      </c>
      <c r="I86">
        <v>0</v>
      </c>
      <c r="J86">
        <v>4.2</v>
      </c>
      <c r="K86">
        <v>2.02</v>
      </c>
      <c r="L86">
        <v>8.67</v>
      </c>
      <c r="M86">
        <v>1.58</v>
      </c>
      <c r="N86">
        <v>0</v>
      </c>
    </row>
    <row r="87" spans="1:14" x14ac:dyDescent="0.25">
      <c r="A87">
        <v>2020</v>
      </c>
      <c r="B87" t="s">
        <v>54</v>
      </c>
      <c r="C87" t="s">
        <v>19</v>
      </c>
      <c r="D87" t="s">
        <v>89</v>
      </c>
      <c r="E87" s="1">
        <v>9522</v>
      </c>
      <c r="F87">
        <v>0</v>
      </c>
      <c r="G87" s="1">
        <v>20722</v>
      </c>
      <c r="H87" s="1">
        <v>5715</v>
      </c>
      <c r="I87">
        <v>1</v>
      </c>
      <c r="J87">
        <v>3</v>
      </c>
      <c r="K87">
        <v>0.95</v>
      </c>
      <c r="L87">
        <v>8.9700000000000006</v>
      </c>
      <c r="M87">
        <v>1.72</v>
      </c>
      <c r="N87">
        <v>1</v>
      </c>
    </row>
    <row r="88" spans="1:14" x14ac:dyDescent="0.25">
      <c r="A88">
        <v>2019</v>
      </c>
      <c r="B88" t="s">
        <v>54</v>
      </c>
      <c r="C88" t="s">
        <v>19</v>
      </c>
      <c r="D88" t="s">
        <v>89</v>
      </c>
      <c r="E88" s="1">
        <v>8498</v>
      </c>
      <c r="F88">
        <v>0</v>
      </c>
      <c r="G88" s="1">
        <v>19643</v>
      </c>
      <c r="H88" s="1">
        <v>5686</v>
      </c>
      <c r="I88">
        <v>1</v>
      </c>
      <c r="J88">
        <v>1.9</v>
      </c>
      <c r="K88">
        <v>0.51</v>
      </c>
      <c r="L88">
        <v>6.5</v>
      </c>
      <c r="M88">
        <v>1.21</v>
      </c>
      <c r="N88">
        <v>1</v>
      </c>
    </row>
    <row r="89" spans="1:14" x14ac:dyDescent="0.25">
      <c r="A89">
        <v>2018</v>
      </c>
      <c r="B89" t="s">
        <v>54</v>
      </c>
      <c r="C89" t="s">
        <v>19</v>
      </c>
      <c r="D89" t="s">
        <v>89</v>
      </c>
      <c r="E89" s="1">
        <v>10253</v>
      </c>
      <c r="F89">
        <v>0</v>
      </c>
      <c r="G89" s="1">
        <v>21896</v>
      </c>
      <c r="H89" s="1">
        <v>5941</v>
      </c>
      <c r="I89">
        <v>1</v>
      </c>
      <c r="J89">
        <v>1.4</v>
      </c>
      <c r="K89">
        <v>0.46</v>
      </c>
      <c r="L89">
        <v>4.18</v>
      </c>
      <c r="M89">
        <v>0.79</v>
      </c>
      <c r="N89">
        <v>1</v>
      </c>
    </row>
    <row r="90" spans="1:14" x14ac:dyDescent="0.25">
      <c r="A90">
        <v>2017</v>
      </c>
      <c r="B90" t="s">
        <v>54</v>
      </c>
      <c r="C90" t="s">
        <v>19</v>
      </c>
      <c r="D90" t="s">
        <v>89</v>
      </c>
      <c r="E90" s="1">
        <v>2948</v>
      </c>
      <c r="F90">
        <v>0</v>
      </c>
      <c r="G90" s="1">
        <v>9149</v>
      </c>
      <c r="H90" s="1">
        <v>3163</v>
      </c>
      <c r="I90">
        <v>1</v>
      </c>
      <c r="J90">
        <v>0.7</v>
      </c>
      <c r="K90">
        <v>0.09</v>
      </c>
      <c r="L90">
        <v>5.8</v>
      </c>
      <c r="M90">
        <v>0.8</v>
      </c>
      <c r="N90">
        <v>1</v>
      </c>
    </row>
    <row r="91" spans="1:14" x14ac:dyDescent="0.25">
      <c r="A91">
        <v>2016</v>
      </c>
      <c r="B91" t="s">
        <v>54</v>
      </c>
      <c r="C91" t="s">
        <v>19</v>
      </c>
      <c r="D91" t="s">
        <v>89</v>
      </c>
      <c r="E91" s="1">
        <v>4032</v>
      </c>
      <c r="F91">
        <v>0</v>
      </c>
      <c r="G91" s="1">
        <v>11130</v>
      </c>
      <c r="H91" s="1">
        <v>3622</v>
      </c>
      <c r="I91">
        <v>1</v>
      </c>
      <c r="J91">
        <v>1.4</v>
      </c>
      <c r="K91">
        <v>0.24</v>
      </c>
      <c r="L91">
        <v>7.36</v>
      </c>
      <c r="M91">
        <v>1.2</v>
      </c>
      <c r="N91">
        <v>1</v>
      </c>
    </row>
    <row r="92" spans="1:14" x14ac:dyDescent="0.25">
      <c r="A92">
        <v>2015</v>
      </c>
      <c r="B92" t="s">
        <v>54</v>
      </c>
      <c r="C92" t="s">
        <v>19</v>
      </c>
      <c r="D92" t="s">
        <v>89</v>
      </c>
      <c r="E92" s="1">
        <v>12616</v>
      </c>
      <c r="F92">
        <v>0</v>
      </c>
      <c r="G92" s="1">
        <v>28430</v>
      </c>
      <c r="H92" s="1">
        <v>8069</v>
      </c>
      <c r="I92">
        <v>1</v>
      </c>
      <c r="J92">
        <v>2.9</v>
      </c>
      <c r="K92">
        <v>0.86</v>
      </c>
      <c r="L92">
        <v>9.4700000000000006</v>
      </c>
      <c r="M92">
        <v>1.8</v>
      </c>
      <c r="N92">
        <v>1</v>
      </c>
    </row>
    <row r="93" spans="1:14" x14ac:dyDescent="0.25">
      <c r="A93">
        <v>2014</v>
      </c>
      <c r="B93" t="s">
        <v>54</v>
      </c>
      <c r="C93" t="s">
        <v>19</v>
      </c>
      <c r="D93" t="s">
        <v>89</v>
      </c>
      <c r="E93" s="1">
        <v>14923</v>
      </c>
      <c r="F93">
        <v>0</v>
      </c>
      <c r="G93" s="1">
        <v>31400</v>
      </c>
      <c r="H93" s="1">
        <v>8407</v>
      </c>
      <c r="I93">
        <v>1</v>
      </c>
      <c r="J93">
        <v>5.2</v>
      </c>
      <c r="K93">
        <v>1.81</v>
      </c>
      <c r="L93">
        <v>14.28</v>
      </c>
      <c r="M93">
        <v>2.79</v>
      </c>
      <c r="N93">
        <v>1</v>
      </c>
    </row>
    <row r="94" spans="1:14" x14ac:dyDescent="0.25">
      <c r="A94">
        <v>2013</v>
      </c>
      <c r="B94" t="s">
        <v>54</v>
      </c>
      <c r="C94" t="s">
        <v>19</v>
      </c>
      <c r="D94" t="s">
        <v>89</v>
      </c>
      <c r="E94" s="1">
        <v>3050</v>
      </c>
      <c r="F94">
        <v>0</v>
      </c>
      <c r="G94" s="1">
        <v>8930</v>
      </c>
      <c r="H94" s="1">
        <v>3000</v>
      </c>
      <c r="I94">
        <v>1</v>
      </c>
      <c r="J94">
        <v>1</v>
      </c>
      <c r="K94">
        <v>0.15</v>
      </c>
      <c r="L94">
        <v>6.48</v>
      </c>
      <c r="M94">
        <v>0.98</v>
      </c>
      <c r="N94">
        <v>1</v>
      </c>
    </row>
    <row r="95" spans="1:14" x14ac:dyDescent="0.25">
      <c r="A95">
        <v>2012</v>
      </c>
      <c r="B95" t="s">
        <v>54</v>
      </c>
      <c r="C95" t="s">
        <v>19</v>
      </c>
      <c r="D95" t="s">
        <v>89</v>
      </c>
      <c r="E95">
        <v>0</v>
      </c>
      <c r="I95">
        <v>2</v>
      </c>
      <c r="J95">
        <v>0</v>
      </c>
      <c r="N95">
        <v>2</v>
      </c>
    </row>
    <row r="96" spans="1:14" x14ac:dyDescent="0.25">
      <c r="A96">
        <v>2011</v>
      </c>
      <c r="B96" t="s">
        <v>54</v>
      </c>
      <c r="C96" t="s">
        <v>19</v>
      </c>
      <c r="D96" t="s">
        <v>89</v>
      </c>
      <c r="E96" s="1">
        <v>18680</v>
      </c>
      <c r="F96" s="1">
        <v>1613</v>
      </c>
      <c r="G96" s="1">
        <v>35746</v>
      </c>
      <c r="H96" s="1">
        <v>8708</v>
      </c>
      <c r="I96">
        <v>1</v>
      </c>
      <c r="J96">
        <v>7.6</v>
      </c>
      <c r="K96">
        <v>3.24</v>
      </c>
      <c r="L96">
        <v>17.02</v>
      </c>
      <c r="M96">
        <v>3.27</v>
      </c>
      <c r="N96">
        <v>1</v>
      </c>
    </row>
    <row r="97" spans="1:14" x14ac:dyDescent="0.25">
      <c r="A97">
        <v>2010</v>
      </c>
      <c r="B97" t="s">
        <v>54</v>
      </c>
      <c r="C97" t="s">
        <v>19</v>
      </c>
      <c r="D97" t="s">
        <v>89</v>
      </c>
      <c r="E97" s="1">
        <v>5623</v>
      </c>
      <c r="F97">
        <v>0</v>
      </c>
      <c r="G97" s="1">
        <v>14000</v>
      </c>
      <c r="H97" s="1">
        <v>4274</v>
      </c>
      <c r="I97">
        <v>1</v>
      </c>
      <c r="J97">
        <v>2.1</v>
      </c>
      <c r="K97">
        <v>0.49</v>
      </c>
      <c r="L97">
        <v>8.5</v>
      </c>
      <c r="M97">
        <v>1.54</v>
      </c>
      <c r="N97">
        <v>1</v>
      </c>
    </row>
    <row r="98" spans="1:14" x14ac:dyDescent="0.25">
      <c r="A98">
        <v>2009</v>
      </c>
      <c r="B98" t="s">
        <v>54</v>
      </c>
      <c r="C98" t="s">
        <v>19</v>
      </c>
      <c r="D98" t="s">
        <v>89</v>
      </c>
      <c r="E98" s="1">
        <v>10472</v>
      </c>
      <c r="F98">
        <v>0</v>
      </c>
      <c r="G98" s="1">
        <v>24985</v>
      </c>
      <c r="H98" s="1">
        <v>7405</v>
      </c>
      <c r="I98">
        <v>1</v>
      </c>
      <c r="J98">
        <v>3.4</v>
      </c>
      <c r="K98">
        <v>0.89</v>
      </c>
      <c r="L98">
        <v>12.31</v>
      </c>
      <c r="M98">
        <v>2.3199999999999998</v>
      </c>
      <c r="N98">
        <v>1</v>
      </c>
    </row>
    <row r="99" spans="1:14" x14ac:dyDescent="0.25">
      <c r="A99">
        <v>2008</v>
      </c>
      <c r="B99" t="s">
        <v>54</v>
      </c>
      <c r="C99" t="s">
        <v>19</v>
      </c>
      <c r="D99" t="s">
        <v>89</v>
      </c>
      <c r="E99" s="1">
        <v>10673</v>
      </c>
      <c r="F99">
        <v>0</v>
      </c>
      <c r="G99" s="1">
        <v>26671</v>
      </c>
      <c r="H99" s="1">
        <v>8162</v>
      </c>
      <c r="I99">
        <v>1</v>
      </c>
      <c r="J99">
        <v>3.1</v>
      </c>
      <c r="K99">
        <v>0.7</v>
      </c>
      <c r="L99">
        <v>12.37</v>
      </c>
      <c r="M99">
        <v>2.27</v>
      </c>
      <c r="N99">
        <v>1</v>
      </c>
    </row>
    <row r="100" spans="1:14" x14ac:dyDescent="0.25">
      <c r="A100">
        <v>2007</v>
      </c>
      <c r="B100" t="s">
        <v>54</v>
      </c>
      <c r="C100" t="s">
        <v>19</v>
      </c>
      <c r="D100" t="s">
        <v>89</v>
      </c>
      <c r="E100" s="1">
        <v>22206</v>
      </c>
      <c r="F100" s="1">
        <v>7270</v>
      </c>
      <c r="G100" s="1">
        <v>37142</v>
      </c>
      <c r="H100" s="1">
        <v>7621</v>
      </c>
      <c r="I100">
        <v>1</v>
      </c>
      <c r="J100">
        <v>8.9</v>
      </c>
      <c r="K100">
        <v>4.97</v>
      </c>
      <c r="L100">
        <v>15.58</v>
      </c>
      <c r="M100">
        <v>2.62</v>
      </c>
      <c r="N100">
        <v>1</v>
      </c>
    </row>
    <row r="101" spans="1:14" x14ac:dyDescent="0.25">
      <c r="A101">
        <v>2006</v>
      </c>
      <c r="B101" t="s">
        <v>54</v>
      </c>
      <c r="C101" t="s">
        <v>19</v>
      </c>
      <c r="D101" t="s">
        <v>89</v>
      </c>
      <c r="E101" s="1">
        <v>19724</v>
      </c>
      <c r="F101">
        <v>864</v>
      </c>
      <c r="G101" s="1">
        <v>38585</v>
      </c>
      <c r="H101" s="1">
        <v>9623</v>
      </c>
      <c r="I101">
        <v>1</v>
      </c>
      <c r="J101">
        <v>4.3</v>
      </c>
      <c r="K101">
        <v>1.69</v>
      </c>
      <c r="L101">
        <v>10.32</v>
      </c>
      <c r="M101">
        <v>1.98</v>
      </c>
      <c r="N101">
        <v>1</v>
      </c>
    </row>
    <row r="102" spans="1:14" x14ac:dyDescent="0.25">
      <c r="A102">
        <v>2005</v>
      </c>
      <c r="B102" t="s">
        <v>54</v>
      </c>
      <c r="C102" t="s">
        <v>19</v>
      </c>
      <c r="D102" t="s">
        <v>89</v>
      </c>
      <c r="E102" s="1">
        <v>13777</v>
      </c>
      <c r="F102">
        <v>0</v>
      </c>
      <c r="G102" s="1">
        <v>29341</v>
      </c>
      <c r="H102" s="1">
        <v>7941</v>
      </c>
      <c r="I102">
        <v>1</v>
      </c>
      <c r="J102">
        <v>6.6</v>
      </c>
      <c r="K102">
        <v>2.23</v>
      </c>
      <c r="L102">
        <v>18.079999999999998</v>
      </c>
      <c r="M102">
        <v>3.58</v>
      </c>
      <c r="N102">
        <v>1</v>
      </c>
    </row>
    <row r="103" spans="1:14" x14ac:dyDescent="0.25">
      <c r="A103">
        <v>2004</v>
      </c>
      <c r="B103" t="s">
        <v>54</v>
      </c>
      <c r="C103" t="s">
        <v>19</v>
      </c>
      <c r="D103" t="s">
        <v>89</v>
      </c>
      <c r="E103" s="1">
        <v>19073</v>
      </c>
      <c r="F103" s="1">
        <v>1347</v>
      </c>
      <c r="G103" s="1">
        <v>36798</v>
      </c>
      <c r="H103" s="1">
        <v>9044</v>
      </c>
      <c r="I103">
        <v>1</v>
      </c>
      <c r="J103">
        <v>7.5</v>
      </c>
      <c r="K103">
        <v>3.06</v>
      </c>
      <c r="L103">
        <v>17.07</v>
      </c>
      <c r="M103">
        <v>3.3</v>
      </c>
      <c r="N103">
        <v>1</v>
      </c>
    </row>
    <row r="104" spans="1:14" x14ac:dyDescent="0.25">
      <c r="A104">
        <v>2003</v>
      </c>
      <c r="B104" t="s">
        <v>54</v>
      </c>
      <c r="C104" t="s">
        <v>19</v>
      </c>
      <c r="D104" t="s">
        <v>89</v>
      </c>
      <c r="E104" s="1">
        <v>13502</v>
      </c>
      <c r="F104">
        <v>0</v>
      </c>
      <c r="G104" s="1">
        <v>27920</v>
      </c>
      <c r="H104" s="1">
        <v>7357</v>
      </c>
      <c r="I104">
        <v>1</v>
      </c>
      <c r="J104">
        <v>4.2</v>
      </c>
      <c r="K104">
        <v>1.48</v>
      </c>
      <c r="L104">
        <v>11.1</v>
      </c>
      <c r="M104">
        <v>2.15</v>
      </c>
      <c r="N104">
        <v>1</v>
      </c>
    </row>
    <row r="105" spans="1:14" x14ac:dyDescent="0.25">
      <c r="A105">
        <v>2002</v>
      </c>
      <c r="B105" t="s">
        <v>54</v>
      </c>
      <c r="C105" t="s">
        <v>19</v>
      </c>
      <c r="D105" t="s">
        <v>89</v>
      </c>
      <c r="E105" s="1">
        <v>20017</v>
      </c>
      <c r="F105" s="1">
        <v>2546</v>
      </c>
      <c r="G105" s="1">
        <v>37487</v>
      </c>
      <c r="H105" s="1">
        <v>8914</v>
      </c>
      <c r="I105">
        <v>1</v>
      </c>
      <c r="J105">
        <v>5.7</v>
      </c>
      <c r="K105">
        <v>2.52</v>
      </c>
      <c r="L105">
        <v>12.46</v>
      </c>
      <c r="M105">
        <v>2.35</v>
      </c>
      <c r="N105">
        <v>1</v>
      </c>
    </row>
    <row r="106" spans="1:14" x14ac:dyDescent="0.25">
      <c r="A106">
        <v>2001</v>
      </c>
      <c r="B106" t="s">
        <v>54</v>
      </c>
      <c r="C106" t="s">
        <v>19</v>
      </c>
      <c r="D106" t="s">
        <v>89</v>
      </c>
      <c r="E106" s="1">
        <v>66353</v>
      </c>
      <c r="F106" s="1">
        <v>29913</v>
      </c>
      <c r="G106" s="1">
        <v>102793</v>
      </c>
      <c r="H106" s="1">
        <v>18592</v>
      </c>
      <c r="I106">
        <v>1</v>
      </c>
      <c r="J106">
        <v>13.9</v>
      </c>
      <c r="K106">
        <v>8.5</v>
      </c>
      <c r="L106">
        <v>21.98</v>
      </c>
      <c r="M106">
        <v>3.39</v>
      </c>
      <c r="N106">
        <v>1</v>
      </c>
    </row>
    <row r="107" spans="1:14" x14ac:dyDescent="0.25">
      <c r="A107">
        <v>2000</v>
      </c>
      <c r="B107" t="s">
        <v>54</v>
      </c>
      <c r="C107" t="s">
        <v>19</v>
      </c>
      <c r="D107" t="s">
        <v>89</v>
      </c>
      <c r="E107" s="1">
        <v>18257</v>
      </c>
      <c r="F107" s="1">
        <v>1839</v>
      </c>
      <c r="G107" s="1">
        <v>34674</v>
      </c>
      <c r="H107" s="1">
        <v>8377</v>
      </c>
      <c r="I107">
        <v>1</v>
      </c>
      <c r="J107">
        <v>5</v>
      </c>
      <c r="K107">
        <v>2.11</v>
      </c>
      <c r="L107">
        <v>11.27</v>
      </c>
      <c r="M107">
        <v>2.14</v>
      </c>
      <c r="N107">
        <v>1</v>
      </c>
    </row>
    <row r="108" spans="1:14" x14ac:dyDescent="0.25">
      <c r="A108">
        <v>1999</v>
      </c>
      <c r="B108" t="s">
        <v>54</v>
      </c>
      <c r="C108" t="s">
        <v>19</v>
      </c>
      <c r="D108" t="s">
        <v>89</v>
      </c>
      <c r="E108" s="1">
        <v>24187</v>
      </c>
      <c r="F108" s="1">
        <v>3287</v>
      </c>
      <c r="G108" s="1">
        <v>45088</v>
      </c>
      <c r="H108" s="1">
        <v>10664</v>
      </c>
      <c r="I108">
        <v>1</v>
      </c>
      <c r="J108">
        <v>4.0999999999999996</v>
      </c>
      <c r="K108">
        <v>1.78</v>
      </c>
      <c r="L108">
        <v>9.11</v>
      </c>
      <c r="M108">
        <v>1.71</v>
      </c>
      <c r="N108">
        <v>1</v>
      </c>
    </row>
    <row r="109" spans="1:14" x14ac:dyDescent="0.25">
      <c r="A109">
        <v>1998</v>
      </c>
      <c r="B109" t="s">
        <v>54</v>
      </c>
      <c r="C109" t="s">
        <v>19</v>
      </c>
      <c r="D109" t="s">
        <v>89</v>
      </c>
      <c r="E109" s="1">
        <v>14317</v>
      </c>
      <c r="F109" s="1">
        <v>1519</v>
      </c>
      <c r="G109" s="1">
        <v>27114</v>
      </c>
      <c r="H109" s="1">
        <v>6529</v>
      </c>
      <c r="I109">
        <v>1</v>
      </c>
      <c r="J109">
        <v>3.7</v>
      </c>
      <c r="K109">
        <v>1.56</v>
      </c>
      <c r="L109">
        <v>8.3699999999999992</v>
      </c>
      <c r="M109">
        <v>1.58</v>
      </c>
      <c r="N109">
        <v>1</v>
      </c>
    </row>
    <row r="110" spans="1:14" x14ac:dyDescent="0.25">
      <c r="A110">
        <v>1997</v>
      </c>
      <c r="B110" t="s">
        <v>54</v>
      </c>
      <c r="C110" t="s">
        <v>19</v>
      </c>
      <c r="D110" t="s">
        <v>89</v>
      </c>
      <c r="E110" s="1">
        <v>13683</v>
      </c>
      <c r="F110">
        <v>0</v>
      </c>
      <c r="G110" s="1">
        <v>28943</v>
      </c>
      <c r="H110" s="1">
        <v>7786</v>
      </c>
      <c r="I110">
        <v>1</v>
      </c>
      <c r="J110">
        <v>2.5</v>
      </c>
      <c r="K110">
        <v>0.83</v>
      </c>
      <c r="L110">
        <v>7.12</v>
      </c>
      <c r="M110">
        <v>1.36</v>
      </c>
      <c r="N110">
        <v>1</v>
      </c>
    </row>
    <row r="111" spans="1:14" x14ac:dyDescent="0.25">
      <c r="A111">
        <v>1996</v>
      </c>
      <c r="B111" t="s">
        <v>54</v>
      </c>
      <c r="C111" t="s">
        <v>19</v>
      </c>
      <c r="D111" t="s">
        <v>89</v>
      </c>
      <c r="E111" s="1">
        <v>11905</v>
      </c>
      <c r="F111">
        <v>0</v>
      </c>
      <c r="G111" s="1">
        <v>24017</v>
      </c>
      <c r="H111" s="1">
        <v>6180</v>
      </c>
      <c r="I111">
        <v>1</v>
      </c>
      <c r="J111">
        <v>2.7</v>
      </c>
      <c r="K111">
        <v>1.01</v>
      </c>
      <c r="L111">
        <v>7.12</v>
      </c>
      <c r="M111">
        <v>1.36</v>
      </c>
      <c r="N111">
        <v>1</v>
      </c>
    </row>
    <row r="112" spans="1:14" x14ac:dyDescent="0.25">
      <c r="A112">
        <v>1995</v>
      </c>
      <c r="B112" t="s">
        <v>54</v>
      </c>
      <c r="C112" t="s">
        <v>19</v>
      </c>
      <c r="D112" t="s">
        <v>89</v>
      </c>
      <c r="E112" s="1">
        <v>20274</v>
      </c>
      <c r="F112" s="1">
        <v>4463</v>
      </c>
      <c r="G112" s="1">
        <v>36086</v>
      </c>
      <c r="H112" s="1">
        <v>8067</v>
      </c>
      <c r="I112">
        <v>1</v>
      </c>
      <c r="J112">
        <v>3.6</v>
      </c>
      <c r="K112">
        <v>1.69</v>
      </c>
      <c r="L112">
        <v>7.48</v>
      </c>
      <c r="M112">
        <v>1.37</v>
      </c>
      <c r="N112">
        <v>1</v>
      </c>
    </row>
    <row r="113" spans="1:14" x14ac:dyDescent="0.25">
      <c r="A113">
        <v>1994</v>
      </c>
      <c r="B113" t="s">
        <v>54</v>
      </c>
      <c r="C113" t="s">
        <v>19</v>
      </c>
      <c r="D113" t="s">
        <v>89</v>
      </c>
      <c r="E113" s="1">
        <v>18263</v>
      </c>
      <c r="F113" s="1">
        <v>1984</v>
      </c>
      <c r="G113" s="1">
        <v>34543</v>
      </c>
      <c r="H113" s="1">
        <v>8306</v>
      </c>
      <c r="I113">
        <v>1</v>
      </c>
      <c r="J113">
        <v>2.7</v>
      </c>
      <c r="K113">
        <v>1.1299999999999999</v>
      </c>
      <c r="L113">
        <v>6.34</v>
      </c>
      <c r="M113">
        <v>1.19</v>
      </c>
      <c r="N113">
        <v>1</v>
      </c>
    </row>
    <row r="114" spans="1:14" x14ac:dyDescent="0.25">
      <c r="A114">
        <v>1993</v>
      </c>
      <c r="B114" t="s">
        <v>54</v>
      </c>
      <c r="C114" t="s">
        <v>19</v>
      </c>
      <c r="D114" t="s">
        <v>89</v>
      </c>
      <c r="E114" s="1">
        <v>54584</v>
      </c>
      <c r="F114" s="1">
        <v>18517</v>
      </c>
      <c r="G114" s="1">
        <v>90651</v>
      </c>
      <c r="H114" s="1">
        <v>18402</v>
      </c>
      <c r="I114">
        <v>0</v>
      </c>
      <c r="J114">
        <v>6.1</v>
      </c>
      <c r="K114">
        <v>3.24</v>
      </c>
      <c r="L114">
        <v>11.11</v>
      </c>
      <c r="M114">
        <v>1.92</v>
      </c>
      <c r="N114">
        <v>0</v>
      </c>
    </row>
    <row r="115" spans="1:14" x14ac:dyDescent="0.25">
      <c r="A115">
        <v>2020</v>
      </c>
      <c r="B115" t="s">
        <v>53</v>
      </c>
      <c r="C115" t="s">
        <v>19</v>
      </c>
      <c r="D115" t="s">
        <v>89</v>
      </c>
      <c r="E115" s="1">
        <v>3379</v>
      </c>
      <c r="F115">
        <v>0</v>
      </c>
      <c r="G115" s="1">
        <v>9609</v>
      </c>
      <c r="H115" s="1">
        <v>3179</v>
      </c>
      <c r="I115">
        <v>1</v>
      </c>
      <c r="J115">
        <v>1.1000000000000001</v>
      </c>
      <c r="K115">
        <v>0.17</v>
      </c>
      <c r="L115">
        <v>6.27</v>
      </c>
      <c r="M115">
        <v>0.98</v>
      </c>
      <c r="N115">
        <v>1</v>
      </c>
    </row>
    <row r="116" spans="1:14" x14ac:dyDescent="0.25">
      <c r="A116">
        <v>2019</v>
      </c>
      <c r="B116" t="s">
        <v>53</v>
      </c>
      <c r="C116" t="s">
        <v>19</v>
      </c>
      <c r="D116" t="s">
        <v>89</v>
      </c>
      <c r="E116" s="1">
        <v>1152</v>
      </c>
      <c r="F116">
        <v>0</v>
      </c>
      <c r="G116" s="1">
        <v>4933</v>
      </c>
      <c r="H116" s="1">
        <v>1929</v>
      </c>
      <c r="I116">
        <v>1</v>
      </c>
      <c r="J116">
        <v>0.3</v>
      </c>
      <c r="K116">
        <v>0.01</v>
      </c>
      <c r="L116">
        <v>6.25</v>
      </c>
      <c r="M116">
        <v>0.42</v>
      </c>
      <c r="N116">
        <v>2</v>
      </c>
    </row>
    <row r="117" spans="1:14" x14ac:dyDescent="0.25">
      <c r="A117">
        <v>2018</v>
      </c>
      <c r="B117" t="s">
        <v>53</v>
      </c>
      <c r="C117" t="s">
        <v>19</v>
      </c>
      <c r="D117" t="s">
        <v>89</v>
      </c>
      <c r="E117" s="1">
        <v>1622</v>
      </c>
      <c r="F117">
        <v>0</v>
      </c>
      <c r="G117" s="1">
        <v>5780</v>
      </c>
      <c r="H117" s="1">
        <v>2122</v>
      </c>
      <c r="I117">
        <v>1</v>
      </c>
      <c r="J117">
        <v>0.2</v>
      </c>
      <c r="K117">
        <v>0.02</v>
      </c>
      <c r="L117">
        <v>2.78</v>
      </c>
      <c r="M117">
        <v>0.28999999999999998</v>
      </c>
      <c r="N117">
        <v>2</v>
      </c>
    </row>
    <row r="118" spans="1:14" x14ac:dyDescent="0.25">
      <c r="A118">
        <v>2017</v>
      </c>
      <c r="B118" t="s">
        <v>53</v>
      </c>
      <c r="C118" t="s">
        <v>19</v>
      </c>
      <c r="D118" t="s">
        <v>89</v>
      </c>
      <c r="E118">
        <v>0</v>
      </c>
      <c r="I118">
        <v>2</v>
      </c>
      <c r="J118">
        <v>0</v>
      </c>
      <c r="N118">
        <v>2</v>
      </c>
    </row>
    <row r="119" spans="1:14" x14ac:dyDescent="0.25">
      <c r="A119">
        <v>2016</v>
      </c>
      <c r="B119" t="s">
        <v>53</v>
      </c>
      <c r="C119" t="s">
        <v>19</v>
      </c>
      <c r="D119" t="s">
        <v>89</v>
      </c>
      <c r="E119">
        <v>0</v>
      </c>
      <c r="I119">
        <v>2</v>
      </c>
      <c r="J119">
        <v>0</v>
      </c>
      <c r="N119">
        <v>2</v>
      </c>
    </row>
    <row r="120" spans="1:14" x14ac:dyDescent="0.25">
      <c r="A120">
        <v>2015</v>
      </c>
      <c r="B120" t="s">
        <v>53</v>
      </c>
      <c r="C120" t="s">
        <v>19</v>
      </c>
      <c r="D120" t="s">
        <v>89</v>
      </c>
      <c r="E120">
        <v>0</v>
      </c>
      <c r="I120">
        <v>2</v>
      </c>
      <c r="J120">
        <v>0</v>
      </c>
      <c r="N120">
        <v>2</v>
      </c>
    </row>
    <row r="121" spans="1:14" x14ac:dyDescent="0.25">
      <c r="A121">
        <v>2014</v>
      </c>
      <c r="B121" t="s">
        <v>53</v>
      </c>
      <c r="C121" t="s">
        <v>19</v>
      </c>
      <c r="D121" t="s">
        <v>89</v>
      </c>
      <c r="E121">
        <v>0</v>
      </c>
      <c r="I121">
        <v>2</v>
      </c>
      <c r="J121">
        <v>0</v>
      </c>
      <c r="N121">
        <v>2</v>
      </c>
    </row>
    <row r="122" spans="1:14" x14ac:dyDescent="0.25">
      <c r="A122">
        <v>2013</v>
      </c>
      <c r="B122" t="s">
        <v>53</v>
      </c>
      <c r="C122" t="s">
        <v>19</v>
      </c>
      <c r="D122" t="s">
        <v>89</v>
      </c>
      <c r="E122" s="1">
        <v>4061</v>
      </c>
      <c r="F122">
        <v>0</v>
      </c>
      <c r="G122" s="1">
        <v>11021</v>
      </c>
      <c r="H122" s="1">
        <v>3551</v>
      </c>
      <c r="I122">
        <v>1</v>
      </c>
      <c r="J122">
        <v>1.4</v>
      </c>
      <c r="K122">
        <v>0.25</v>
      </c>
      <c r="L122">
        <v>6.94</v>
      </c>
      <c r="M122">
        <v>1.1499999999999999</v>
      </c>
      <c r="N122">
        <v>1</v>
      </c>
    </row>
    <row r="123" spans="1:14" x14ac:dyDescent="0.25">
      <c r="A123">
        <v>2012</v>
      </c>
      <c r="B123" t="s">
        <v>53</v>
      </c>
      <c r="C123" t="s">
        <v>19</v>
      </c>
      <c r="D123" t="s">
        <v>89</v>
      </c>
      <c r="E123" s="1">
        <v>7528</v>
      </c>
      <c r="F123">
        <v>0</v>
      </c>
      <c r="G123" s="1">
        <v>19098</v>
      </c>
      <c r="H123" s="1">
        <v>5903</v>
      </c>
      <c r="I123">
        <v>1</v>
      </c>
      <c r="J123">
        <v>2.2000000000000002</v>
      </c>
      <c r="K123">
        <v>0.47</v>
      </c>
      <c r="L123">
        <v>9.3699999999999992</v>
      </c>
      <c r="M123">
        <v>1.67</v>
      </c>
      <c r="N123">
        <v>1</v>
      </c>
    </row>
    <row r="124" spans="1:14" x14ac:dyDescent="0.25">
      <c r="A124">
        <v>2011</v>
      </c>
      <c r="B124" t="s">
        <v>53</v>
      </c>
      <c r="C124" t="s">
        <v>19</v>
      </c>
      <c r="D124" t="s">
        <v>89</v>
      </c>
      <c r="E124" s="1">
        <v>3263</v>
      </c>
      <c r="F124">
        <v>0</v>
      </c>
      <c r="G124" s="1">
        <v>9441</v>
      </c>
      <c r="H124" s="1">
        <v>3152</v>
      </c>
      <c r="I124">
        <v>1</v>
      </c>
      <c r="J124">
        <v>1.3</v>
      </c>
      <c r="K124">
        <v>0.21</v>
      </c>
      <c r="L124">
        <v>8.17</v>
      </c>
      <c r="M124">
        <v>1.27</v>
      </c>
      <c r="N124">
        <v>1</v>
      </c>
    </row>
    <row r="125" spans="1:14" x14ac:dyDescent="0.25">
      <c r="A125">
        <v>2010</v>
      </c>
      <c r="B125" t="s">
        <v>53</v>
      </c>
      <c r="C125" t="s">
        <v>19</v>
      </c>
      <c r="D125" t="s">
        <v>89</v>
      </c>
      <c r="E125">
        <v>0</v>
      </c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53</v>
      </c>
      <c r="C126" t="s">
        <v>19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53</v>
      </c>
      <c r="C127" t="s">
        <v>19</v>
      </c>
      <c r="D127" t="s">
        <v>89</v>
      </c>
      <c r="E127" s="1">
        <v>2892</v>
      </c>
      <c r="F127">
        <v>0</v>
      </c>
      <c r="G127" s="1">
        <v>10822</v>
      </c>
      <c r="H127" s="1">
        <v>4046</v>
      </c>
      <c r="I127">
        <v>1</v>
      </c>
      <c r="J127">
        <v>0.8</v>
      </c>
      <c r="K127">
        <v>0.05</v>
      </c>
      <c r="L127">
        <v>11.45</v>
      </c>
      <c r="M127">
        <v>1.1499999999999999</v>
      </c>
      <c r="N127">
        <v>1</v>
      </c>
    </row>
    <row r="128" spans="1:14" x14ac:dyDescent="0.25">
      <c r="A128">
        <v>2007</v>
      </c>
      <c r="B128" t="s">
        <v>53</v>
      </c>
      <c r="C128" t="s">
        <v>19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53</v>
      </c>
      <c r="C129" t="s">
        <v>19</v>
      </c>
      <c r="D129" t="s">
        <v>89</v>
      </c>
      <c r="E129">
        <v>0</v>
      </c>
      <c r="I129">
        <v>2</v>
      </c>
      <c r="J129">
        <v>0</v>
      </c>
      <c r="N129">
        <v>2</v>
      </c>
    </row>
    <row r="130" spans="1:14" x14ac:dyDescent="0.25">
      <c r="A130">
        <v>2005</v>
      </c>
      <c r="B130" t="s">
        <v>53</v>
      </c>
      <c r="C130" t="s">
        <v>19</v>
      </c>
      <c r="D130" t="s">
        <v>89</v>
      </c>
      <c r="E130">
        <v>0</v>
      </c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53</v>
      </c>
      <c r="C131" t="s">
        <v>19</v>
      </c>
      <c r="D131" t="s">
        <v>89</v>
      </c>
      <c r="E131" s="1">
        <v>2624</v>
      </c>
      <c r="F131">
        <v>0</v>
      </c>
      <c r="G131" s="1">
        <v>8603</v>
      </c>
      <c r="H131" s="1">
        <v>3050</v>
      </c>
      <c r="I131">
        <v>1</v>
      </c>
      <c r="J131">
        <v>1</v>
      </c>
      <c r="K131">
        <v>0.11</v>
      </c>
      <c r="L131">
        <v>9.18</v>
      </c>
      <c r="M131">
        <v>1.18</v>
      </c>
      <c r="N131">
        <v>1</v>
      </c>
    </row>
    <row r="132" spans="1:14" x14ac:dyDescent="0.25">
      <c r="A132">
        <v>2003</v>
      </c>
      <c r="B132" t="s">
        <v>53</v>
      </c>
      <c r="C132" t="s">
        <v>19</v>
      </c>
      <c r="D132" t="s">
        <v>89</v>
      </c>
      <c r="E132">
        <v>0</v>
      </c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53</v>
      </c>
      <c r="C133" t="s">
        <v>19</v>
      </c>
      <c r="D133" t="s">
        <v>89</v>
      </c>
      <c r="E133" s="1">
        <v>2326</v>
      </c>
      <c r="F133">
        <v>0</v>
      </c>
      <c r="G133" s="1">
        <v>7107</v>
      </c>
      <c r="H133" s="1">
        <v>2440</v>
      </c>
      <c r="I133">
        <v>1</v>
      </c>
      <c r="J133">
        <v>0.7</v>
      </c>
      <c r="K133">
        <v>0.09</v>
      </c>
      <c r="L133">
        <v>4.9000000000000004</v>
      </c>
      <c r="M133">
        <v>0.69</v>
      </c>
      <c r="N133">
        <v>1</v>
      </c>
    </row>
    <row r="134" spans="1:14" x14ac:dyDescent="0.25">
      <c r="A134">
        <v>2001</v>
      </c>
      <c r="B134" t="s">
        <v>53</v>
      </c>
      <c r="C134" t="s">
        <v>19</v>
      </c>
      <c r="D134" t="s">
        <v>89</v>
      </c>
      <c r="E134" s="1">
        <v>4605</v>
      </c>
      <c r="F134">
        <v>0</v>
      </c>
      <c r="G134" s="1">
        <v>12389</v>
      </c>
      <c r="H134" s="1">
        <v>3971</v>
      </c>
      <c r="I134">
        <v>1</v>
      </c>
      <c r="J134">
        <v>1</v>
      </c>
      <c r="K134">
        <v>0.18</v>
      </c>
      <c r="L134">
        <v>5</v>
      </c>
      <c r="M134">
        <v>0.82</v>
      </c>
      <c r="N134">
        <v>1</v>
      </c>
    </row>
    <row r="135" spans="1:14" x14ac:dyDescent="0.25">
      <c r="A135">
        <v>2000</v>
      </c>
      <c r="B135" t="s">
        <v>53</v>
      </c>
      <c r="C135" t="s">
        <v>19</v>
      </c>
      <c r="D135" t="s">
        <v>89</v>
      </c>
      <c r="E135" s="1">
        <v>2115</v>
      </c>
      <c r="F135">
        <v>0</v>
      </c>
      <c r="G135" s="1">
        <v>6819</v>
      </c>
      <c r="H135" s="1">
        <v>2400</v>
      </c>
      <c r="I135">
        <v>1</v>
      </c>
      <c r="J135">
        <v>0.6</v>
      </c>
      <c r="K135">
        <v>0.06</v>
      </c>
      <c r="L135">
        <v>5.04</v>
      </c>
      <c r="M135">
        <v>0.65</v>
      </c>
      <c r="N135">
        <v>1</v>
      </c>
    </row>
    <row r="136" spans="1:14" x14ac:dyDescent="0.25">
      <c r="A136">
        <v>1999</v>
      </c>
      <c r="B136" t="s">
        <v>53</v>
      </c>
      <c r="C136" t="s">
        <v>19</v>
      </c>
      <c r="D136" t="s">
        <v>89</v>
      </c>
      <c r="E136" s="1">
        <v>2373</v>
      </c>
      <c r="F136">
        <v>0</v>
      </c>
      <c r="G136" s="1">
        <v>7985</v>
      </c>
      <c r="H136" s="1">
        <v>2863</v>
      </c>
      <c r="I136">
        <v>1</v>
      </c>
      <c r="J136">
        <v>0.4</v>
      </c>
      <c r="K136">
        <v>0.04</v>
      </c>
      <c r="L136">
        <v>4.09</v>
      </c>
      <c r="M136">
        <v>0.48</v>
      </c>
      <c r="N136">
        <v>2</v>
      </c>
    </row>
    <row r="137" spans="1:14" x14ac:dyDescent="0.25">
      <c r="A137">
        <v>1998</v>
      </c>
      <c r="B137" t="s">
        <v>53</v>
      </c>
      <c r="C137" t="s">
        <v>19</v>
      </c>
      <c r="D137" t="s">
        <v>89</v>
      </c>
      <c r="E137" s="1">
        <v>3137</v>
      </c>
      <c r="F137">
        <v>0</v>
      </c>
      <c r="G137" s="1">
        <v>8338</v>
      </c>
      <c r="H137" s="1">
        <v>2653</v>
      </c>
      <c r="I137">
        <v>1</v>
      </c>
      <c r="J137">
        <v>0.8</v>
      </c>
      <c r="K137">
        <v>0.16</v>
      </c>
      <c r="L137">
        <v>4.0199999999999996</v>
      </c>
      <c r="M137">
        <v>0.67</v>
      </c>
      <c r="N137">
        <v>1</v>
      </c>
    </row>
    <row r="138" spans="1:14" x14ac:dyDescent="0.25">
      <c r="A138">
        <v>1997</v>
      </c>
      <c r="B138" t="s">
        <v>53</v>
      </c>
      <c r="C138" t="s">
        <v>19</v>
      </c>
      <c r="D138" t="s">
        <v>89</v>
      </c>
      <c r="E138">
        <v>0</v>
      </c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53</v>
      </c>
      <c r="C139" t="s">
        <v>19</v>
      </c>
      <c r="D139" t="s">
        <v>89</v>
      </c>
      <c r="E139">
        <v>0</v>
      </c>
      <c r="I139">
        <v>2</v>
      </c>
      <c r="J139">
        <v>0</v>
      </c>
      <c r="N139">
        <v>2</v>
      </c>
    </row>
    <row r="140" spans="1:14" x14ac:dyDescent="0.25">
      <c r="A140">
        <v>1995</v>
      </c>
      <c r="B140" t="s">
        <v>53</v>
      </c>
      <c r="C140" t="s">
        <v>19</v>
      </c>
      <c r="D140" t="s">
        <v>89</v>
      </c>
      <c r="E140">
        <v>0</v>
      </c>
      <c r="I140">
        <v>2</v>
      </c>
      <c r="J140">
        <v>0</v>
      </c>
      <c r="N140">
        <v>2</v>
      </c>
    </row>
    <row r="141" spans="1:14" x14ac:dyDescent="0.25">
      <c r="A141">
        <v>1994</v>
      </c>
      <c r="B141" t="s">
        <v>53</v>
      </c>
      <c r="C141" t="s">
        <v>19</v>
      </c>
      <c r="D141" t="s">
        <v>89</v>
      </c>
      <c r="E141" s="1">
        <v>2087</v>
      </c>
      <c r="F141">
        <v>0</v>
      </c>
      <c r="G141" s="1">
        <v>7118</v>
      </c>
      <c r="H141" s="1">
        <v>2567</v>
      </c>
      <c r="I141">
        <v>1</v>
      </c>
      <c r="J141">
        <v>0.3</v>
      </c>
      <c r="K141">
        <v>0.03</v>
      </c>
      <c r="L141">
        <v>3.34</v>
      </c>
      <c r="M141">
        <v>0.38</v>
      </c>
      <c r="N141">
        <v>2</v>
      </c>
    </row>
    <row r="142" spans="1:14" x14ac:dyDescent="0.25">
      <c r="A142">
        <v>1993</v>
      </c>
      <c r="B142" t="s">
        <v>53</v>
      </c>
      <c r="C142" t="s">
        <v>19</v>
      </c>
      <c r="D142" t="s">
        <v>89</v>
      </c>
      <c r="E142" s="1">
        <v>2144</v>
      </c>
      <c r="F142">
        <v>0</v>
      </c>
      <c r="G142" s="1">
        <v>8151</v>
      </c>
      <c r="H142" s="1">
        <v>3065</v>
      </c>
      <c r="I142">
        <v>1</v>
      </c>
      <c r="J142">
        <v>0.2</v>
      </c>
      <c r="K142">
        <v>0.01</v>
      </c>
      <c r="L142">
        <v>3.78</v>
      </c>
      <c r="M142">
        <v>0.34</v>
      </c>
      <c r="N142">
        <v>2</v>
      </c>
    </row>
    <row r="143" spans="1:14" x14ac:dyDescent="0.25">
      <c r="A143">
        <v>2020</v>
      </c>
      <c r="B143" t="s">
        <v>52</v>
      </c>
      <c r="C143" t="s">
        <v>19</v>
      </c>
      <c r="D143" t="s">
        <v>89</v>
      </c>
      <c r="E143">
        <v>0</v>
      </c>
      <c r="I143">
        <v>2</v>
      </c>
      <c r="J143">
        <v>0</v>
      </c>
      <c r="N143">
        <v>2</v>
      </c>
    </row>
    <row r="144" spans="1:14" x14ac:dyDescent="0.25">
      <c r="A144">
        <v>2019</v>
      </c>
      <c r="B144" t="s">
        <v>52</v>
      </c>
      <c r="C144" t="s">
        <v>19</v>
      </c>
      <c r="D144" t="s">
        <v>89</v>
      </c>
      <c r="E144" s="1">
        <v>1247</v>
      </c>
      <c r="F144">
        <v>0</v>
      </c>
      <c r="G144" s="1">
        <v>5188</v>
      </c>
      <c r="H144" s="1">
        <v>2011</v>
      </c>
      <c r="I144">
        <v>1</v>
      </c>
      <c r="J144">
        <v>0.3</v>
      </c>
      <c r="K144">
        <v>0.01</v>
      </c>
      <c r="L144">
        <v>6.01</v>
      </c>
      <c r="M144">
        <v>0.44</v>
      </c>
      <c r="N144">
        <v>2</v>
      </c>
    </row>
    <row r="145" spans="1:14" x14ac:dyDescent="0.25">
      <c r="A145">
        <v>2018</v>
      </c>
      <c r="B145" t="s">
        <v>52</v>
      </c>
      <c r="C145" t="s">
        <v>19</v>
      </c>
      <c r="D145" t="s">
        <v>89</v>
      </c>
      <c r="E145" s="1">
        <v>1512</v>
      </c>
      <c r="F145">
        <v>0</v>
      </c>
      <c r="G145" s="1">
        <v>5517</v>
      </c>
      <c r="H145" s="1">
        <v>2043</v>
      </c>
      <c r="I145">
        <v>1</v>
      </c>
      <c r="J145">
        <v>0.2</v>
      </c>
      <c r="K145">
        <v>0.01</v>
      </c>
      <c r="L145">
        <v>2.82</v>
      </c>
      <c r="M145">
        <v>0.28000000000000003</v>
      </c>
      <c r="N145">
        <v>2</v>
      </c>
    </row>
    <row r="146" spans="1:14" x14ac:dyDescent="0.25">
      <c r="A146">
        <v>2017</v>
      </c>
      <c r="B146" t="s">
        <v>52</v>
      </c>
      <c r="C146" t="s">
        <v>19</v>
      </c>
      <c r="D146" t="s">
        <v>89</v>
      </c>
      <c r="E146" s="1">
        <v>1241</v>
      </c>
      <c r="F146">
        <v>0</v>
      </c>
      <c r="G146" s="1">
        <v>5169</v>
      </c>
      <c r="H146" s="1">
        <v>2004</v>
      </c>
      <c r="I146">
        <v>1</v>
      </c>
      <c r="J146">
        <v>0.3</v>
      </c>
      <c r="K146">
        <v>0.01</v>
      </c>
      <c r="L146">
        <v>6.96</v>
      </c>
      <c r="M146">
        <v>0.51</v>
      </c>
      <c r="N146">
        <v>2</v>
      </c>
    </row>
    <row r="147" spans="1:14" x14ac:dyDescent="0.25">
      <c r="A147">
        <v>2016</v>
      </c>
      <c r="B147" t="s">
        <v>52</v>
      </c>
      <c r="C147" t="s">
        <v>19</v>
      </c>
      <c r="D147" t="s">
        <v>89</v>
      </c>
      <c r="E147">
        <v>0</v>
      </c>
      <c r="I147">
        <v>2</v>
      </c>
      <c r="J147">
        <v>0</v>
      </c>
      <c r="N147">
        <v>2</v>
      </c>
    </row>
    <row r="148" spans="1:14" x14ac:dyDescent="0.25">
      <c r="A148">
        <v>2015</v>
      </c>
      <c r="B148" t="s">
        <v>52</v>
      </c>
      <c r="C148" t="s">
        <v>19</v>
      </c>
      <c r="D148" t="s">
        <v>89</v>
      </c>
      <c r="E148">
        <v>0</v>
      </c>
      <c r="I148">
        <v>2</v>
      </c>
      <c r="J148">
        <v>0</v>
      </c>
      <c r="N148">
        <v>2</v>
      </c>
    </row>
    <row r="149" spans="1:14" x14ac:dyDescent="0.25">
      <c r="A149">
        <v>2014</v>
      </c>
      <c r="B149" t="s">
        <v>52</v>
      </c>
      <c r="C149" t="s">
        <v>19</v>
      </c>
      <c r="D149" t="s">
        <v>89</v>
      </c>
      <c r="E149">
        <v>0</v>
      </c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52</v>
      </c>
      <c r="C150" t="s">
        <v>19</v>
      </c>
      <c r="D150" t="s">
        <v>89</v>
      </c>
      <c r="E150">
        <v>0</v>
      </c>
      <c r="I150">
        <v>2</v>
      </c>
      <c r="J150">
        <v>0</v>
      </c>
      <c r="N150">
        <v>2</v>
      </c>
    </row>
    <row r="151" spans="1:14" x14ac:dyDescent="0.25">
      <c r="A151">
        <v>2012</v>
      </c>
      <c r="B151" t="s">
        <v>52</v>
      </c>
      <c r="C151" t="s">
        <v>19</v>
      </c>
      <c r="D151" t="s">
        <v>89</v>
      </c>
      <c r="E151" s="1">
        <v>38218</v>
      </c>
      <c r="F151" s="1">
        <v>9699</v>
      </c>
      <c r="G151" s="1">
        <v>66737</v>
      </c>
      <c r="H151" s="1">
        <v>14551</v>
      </c>
      <c r="I151">
        <v>1</v>
      </c>
      <c r="J151">
        <v>11</v>
      </c>
      <c r="K151">
        <v>5.46</v>
      </c>
      <c r="L151">
        <v>20.98</v>
      </c>
      <c r="M151">
        <v>3.81</v>
      </c>
      <c r="N151">
        <v>1</v>
      </c>
    </row>
    <row r="152" spans="1:14" x14ac:dyDescent="0.25">
      <c r="A152">
        <v>2011</v>
      </c>
      <c r="B152" t="s">
        <v>52</v>
      </c>
      <c r="C152" t="s">
        <v>19</v>
      </c>
      <c r="D152" t="s">
        <v>89</v>
      </c>
      <c r="E152">
        <v>0</v>
      </c>
      <c r="I152">
        <v>2</v>
      </c>
      <c r="J152">
        <v>0</v>
      </c>
      <c r="N152">
        <v>2</v>
      </c>
    </row>
    <row r="153" spans="1:14" x14ac:dyDescent="0.25">
      <c r="A153">
        <v>2010</v>
      </c>
      <c r="B153" t="s">
        <v>52</v>
      </c>
      <c r="C153" t="s">
        <v>19</v>
      </c>
      <c r="D153" t="s">
        <v>89</v>
      </c>
      <c r="E153">
        <v>0</v>
      </c>
      <c r="I153">
        <v>2</v>
      </c>
      <c r="J153">
        <v>0</v>
      </c>
      <c r="N153">
        <v>2</v>
      </c>
    </row>
    <row r="154" spans="1:14" x14ac:dyDescent="0.25">
      <c r="A154">
        <v>2009</v>
      </c>
      <c r="B154" t="s">
        <v>52</v>
      </c>
      <c r="C154" t="s">
        <v>19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52</v>
      </c>
      <c r="C155" t="s">
        <v>19</v>
      </c>
      <c r="D155" t="s">
        <v>89</v>
      </c>
      <c r="E155">
        <v>0</v>
      </c>
      <c r="I155">
        <v>2</v>
      </c>
      <c r="J155">
        <v>0</v>
      </c>
      <c r="N155">
        <v>2</v>
      </c>
    </row>
    <row r="156" spans="1:14" x14ac:dyDescent="0.25">
      <c r="A156">
        <v>2007</v>
      </c>
      <c r="B156" t="s">
        <v>52</v>
      </c>
      <c r="C156" t="s">
        <v>19</v>
      </c>
      <c r="D156" t="s">
        <v>89</v>
      </c>
      <c r="E156" s="1">
        <v>8042</v>
      </c>
      <c r="F156">
        <v>828</v>
      </c>
      <c r="G156" s="1">
        <v>15256</v>
      </c>
      <c r="H156" s="1">
        <v>3681</v>
      </c>
      <c r="I156">
        <v>1</v>
      </c>
      <c r="J156">
        <v>3.2</v>
      </c>
      <c r="K156">
        <v>1.41</v>
      </c>
      <c r="L156">
        <v>7.29</v>
      </c>
      <c r="M156">
        <v>1.36</v>
      </c>
      <c r="N156">
        <v>1</v>
      </c>
    </row>
    <row r="157" spans="1:14" x14ac:dyDescent="0.25">
      <c r="A157">
        <v>2006</v>
      </c>
      <c r="B157" t="s">
        <v>52</v>
      </c>
      <c r="C157" t="s">
        <v>19</v>
      </c>
      <c r="D157" t="s">
        <v>89</v>
      </c>
      <c r="E157">
        <v>0</v>
      </c>
      <c r="I157">
        <v>2</v>
      </c>
      <c r="J157">
        <v>0</v>
      </c>
      <c r="N157">
        <v>2</v>
      </c>
    </row>
    <row r="158" spans="1:14" x14ac:dyDescent="0.25">
      <c r="A158">
        <v>2005</v>
      </c>
      <c r="B158" t="s">
        <v>52</v>
      </c>
      <c r="C158" t="s">
        <v>19</v>
      </c>
      <c r="D158" t="s">
        <v>89</v>
      </c>
      <c r="E158">
        <v>0</v>
      </c>
      <c r="I158">
        <v>2</v>
      </c>
      <c r="J158">
        <v>0</v>
      </c>
      <c r="N158">
        <v>2</v>
      </c>
    </row>
    <row r="159" spans="1:14" x14ac:dyDescent="0.25">
      <c r="A159">
        <v>2004</v>
      </c>
      <c r="B159" t="s">
        <v>52</v>
      </c>
      <c r="C159" t="s">
        <v>19</v>
      </c>
      <c r="D159" t="s">
        <v>89</v>
      </c>
      <c r="E159">
        <v>0</v>
      </c>
      <c r="I159">
        <v>2</v>
      </c>
      <c r="J159">
        <v>0</v>
      </c>
      <c r="N159">
        <v>2</v>
      </c>
    </row>
    <row r="160" spans="1:14" x14ac:dyDescent="0.25">
      <c r="A160">
        <v>2003</v>
      </c>
      <c r="B160" t="s">
        <v>52</v>
      </c>
      <c r="C160" t="s">
        <v>19</v>
      </c>
      <c r="D160" t="s">
        <v>89</v>
      </c>
      <c r="E160">
        <v>0</v>
      </c>
      <c r="I160">
        <v>2</v>
      </c>
      <c r="J160">
        <v>0</v>
      </c>
      <c r="N160">
        <v>2</v>
      </c>
    </row>
    <row r="161" spans="1:14" x14ac:dyDescent="0.25">
      <c r="A161">
        <v>2002</v>
      </c>
      <c r="B161" t="s">
        <v>52</v>
      </c>
      <c r="C161" t="s">
        <v>19</v>
      </c>
      <c r="D161" t="s">
        <v>89</v>
      </c>
      <c r="E161">
        <v>0</v>
      </c>
      <c r="I161">
        <v>2</v>
      </c>
      <c r="J161">
        <v>0</v>
      </c>
      <c r="N161">
        <v>2</v>
      </c>
    </row>
    <row r="162" spans="1:14" x14ac:dyDescent="0.25">
      <c r="A162">
        <v>2001</v>
      </c>
      <c r="B162" t="s">
        <v>52</v>
      </c>
      <c r="C162" t="s">
        <v>19</v>
      </c>
      <c r="D162" t="s">
        <v>89</v>
      </c>
      <c r="E162">
        <v>0</v>
      </c>
      <c r="I162">
        <v>2</v>
      </c>
      <c r="J162">
        <v>0</v>
      </c>
      <c r="N162">
        <v>2</v>
      </c>
    </row>
    <row r="163" spans="1:14" x14ac:dyDescent="0.25">
      <c r="A163">
        <v>2000</v>
      </c>
      <c r="B163" t="s">
        <v>52</v>
      </c>
      <c r="C163" t="s">
        <v>19</v>
      </c>
      <c r="D163" t="s">
        <v>89</v>
      </c>
      <c r="E163">
        <v>0</v>
      </c>
      <c r="I163">
        <v>2</v>
      </c>
      <c r="J163">
        <v>0</v>
      </c>
      <c r="N163">
        <v>2</v>
      </c>
    </row>
    <row r="164" spans="1:14" x14ac:dyDescent="0.25">
      <c r="A164">
        <v>1999</v>
      </c>
      <c r="B164" t="s">
        <v>52</v>
      </c>
      <c r="C164" t="s">
        <v>19</v>
      </c>
      <c r="D164" t="s">
        <v>89</v>
      </c>
      <c r="E164">
        <v>0</v>
      </c>
      <c r="I164">
        <v>2</v>
      </c>
      <c r="J164">
        <v>0</v>
      </c>
      <c r="N164">
        <v>2</v>
      </c>
    </row>
    <row r="165" spans="1:14" x14ac:dyDescent="0.25">
      <c r="A165">
        <v>1998</v>
      </c>
      <c r="B165" t="s">
        <v>52</v>
      </c>
      <c r="C165" t="s">
        <v>19</v>
      </c>
      <c r="D165" t="s">
        <v>89</v>
      </c>
      <c r="E165">
        <v>0</v>
      </c>
      <c r="I165">
        <v>2</v>
      </c>
      <c r="J165">
        <v>0</v>
      </c>
      <c r="N165">
        <v>2</v>
      </c>
    </row>
    <row r="166" spans="1:14" x14ac:dyDescent="0.25">
      <c r="A166">
        <v>1997</v>
      </c>
      <c r="B166" t="s">
        <v>52</v>
      </c>
      <c r="C166" t="s">
        <v>19</v>
      </c>
      <c r="D166" t="s">
        <v>89</v>
      </c>
      <c r="E166">
        <v>0</v>
      </c>
      <c r="I166">
        <v>2</v>
      </c>
      <c r="J166">
        <v>0</v>
      </c>
      <c r="N166">
        <v>2</v>
      </c>
    </row>
    <row r="167" spans="1:14" x14ac:dyDescent="0.25">
      <c r="A167">
        <v>1996</v>
      </c>
      <c r="B167" t="s">
        <v>52</v>
      </c>
      <c r="C167" t="s">
        <v>19</v>
      </c>
      <c r="D167" t="s">
        <v>89</v>
      </c>
      <c r="E167" s="1">
        <v>2237</v>
      </c>
      <c r="F167">
        <v>0</v>
      </c>
      <c r="G167" s="1">
        <v>6969</v>
      </c>
      <c r="H167" s="1">
        <v>2414</v>
      </c>
      <c r="I167">
        <v>1</v>
      </c>
      <c r="J167">
        <v>0.5</v>
      </c>
      <c r="K167">
        <v>0.06</v>
      </c>
      <c r="L167">
        <v>4.0599999999999996</v>
      </c>
      <c r="M167">
        <v>0.55000000000000004</v>
      </c>
      <c r="N167">
        <v>1</v>
      </c>
    </row>
    <row r="168" spans="1:14" x14ac:dyDescent="0.25">
      <c r="A168">
        <v>1995</v>
      </c>
      <c r="B168" t="s">
        <v>52</v>
      </c>
      <c r="C168" t="s">
        <v>19</v>
      </c>
      <c r="D168" t="s">
        <v>89</v>
      </c>
      <c r="E168">
        <v>0</v>
      </c>
      <c r="I168">
        <v>2</v>
      </c>
      <c r="J168">
        <v>0</v>
      </c>
      <c r="N168">
        <v>2</v>
      </c>
    </row>
    <row r="169" spans="1:14" x14ac:dyDescent="0.25">
      <c r="A169">
        <v>1994</v>
      </c>
      <c r="B169" t="s">
        <v>52</v>
      </c>
      <c r="C169" t="s">
        <v>19</v>
      </c>
      <c r="D169" t="s">
        <v>89</v>
      </c>
      <c r="E169">
        <v>0</v>
      </c>
      <c r="I169">
        <v>2</v>
      </c>
      <c r="J169">
        <v>0</v>
      </c>
      <c r="N169">
        <v>2</v>
      </c>
    </row>
    <row r="170" spans="1:14" x14ac:dyDescent="0.25">
      <c r="A170">
        <v>1993</v>
      </c>
      <c r="B170" t="s">
        <v>52</v>
      </c>
      <c r="C170" t="s">
        <v>19</v>
      </c>
      <c r="D170" t="s">
        <v>89</v>
      </c>
      <c r="E170">
        <v>0</v>
      </c>
      <c r="I170">
        <v>2</v>
      </c>
      <c r="J170">
        <v>0</v>
      </c>
      <c r="N170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75BC-CBCF-4F98-8C50-456BA5F52B54}">
  <dimension ref="A1:AA170"/>
  <sheetViews>
    <sheetView topLeftCell="R23" workbookViewId="0">
      <selection activeCell="U29" sqref="U29"/>
    </sheetView>
  </sheetViews>
  <sheetFormatPr defaultRowHeight="15" x14ac:dyDescent="0.25"/>
  <cols>
    <col min="2" max="2" width="16.85546875" customWidth="1"/>
    <col min="3" max="3" width="17" customWidth="1"/>
    <col min="4" max="4" width="15" customWidth="1"/>
    <col min="5" max="5" width="16.28515625" customWidth="1"/>
    <col min="8" max="8" width="24.140625" customWidth="1"/>
    <col min="10" max="10" width="24.7109375" customWidth="1"/>
    <col min="16" max="16" width="18.85546875" customWidth="1"/>
    <col min="17" max="17" width="15" bestFit="1" customWidth="1"/>
    <col min="18" max="23" width="32" bestFit="1" customWidth="1"/>
    <col min="24" max="24" width="11.28515625" bestFit="1" customWidth="1"/>
    <col min="25" max="25" width="18" bestFit="1" customWidth="1"/>
    <col min="26" max="26" width="15.28515625" bestFit="1" customWidth="1"/>
    <col min="27" max="27" width="18" bestFit="1" customWidth="1"/>
    <col min="28" max="28" width="32.42578125" bestFit="1" customWidth="1"/>
    <col min="29" max="29" width="18" bestFit="1" customWidth="1"/>
    <col min="30" max="30" width="20.42578125" bestFit="1" customWidth="1"/>
    <col min="31" max="31" width="23.140625" bestFit="1" customWidth="1"/>
  </cols>
  <sheetData>
    <row r="1" spans="1:27" ht="15.75" thickBot="1" x14ac:dyDescent="0.3">
      <c r="A1" t="s">
        <v>93</v>
      </c>
      <c r="P1" s="9"/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49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50</v>
      </c>
      <c r="C3" t="s">
        <v>19</v>
      </c>
      <c r="D3" t="s">
        <v>89</v>
      </c>
      <c r="E3" s="1">
        <v>13481</v>
      </c>
      <c r="F3" s="1">
        <v>0</v>
      </c>
      <c r="G3" s="1">
        <v>27202</v>
      </c>
      <c r="H3" s="1">
        <v>7001</v>
      </c>
      <c r="I3">
        <v>1</v>
      </c>
      <c r="J3">
        <v>4.2</v>
      </c>
      <c r="K3">
        <v>1.58</v>
      </c>
      <c r="L3">
        <v>10.77</v>
      </c>
      <c r="M3">
        <v>2.08</v>
      </c>
      <c r="N3">
        <v>1</v>
      </c>
      <c r="Q3" s="14">
        <v>2015</v>
      </c>
      <c r="R3" s="3">
        <v>0.1486630740936041</v>
      </c>
      <c r="S3" s="3">
        <v>0.10874263323776862</v>
      </c>
    </row>
    <row r="4" spans="1:27" x14ac:dyDescent="0.25">
      <c r="A4">
        <v>2019</v>
      </c>
      <c r="B4" t="s">
        <v>50</v>
      </c>
      <c r="C4" t="s">
        <v>19</v>
      </c>
      <c r="D4" t="s">
        <v>89</v>
      </c>
      <c r="E4" s="1">
        <v>14530</v>
      </c>
      <c r="F4" s="1">
        <v>0</v>
      </c>
      <c r="G4" s="1">
        <v>29625</v>
      </c>
      <c r="H4" s="1">
        <v>7702</v>
      </c>
      <c r="I4">
        <v>1</v>
      </c>
      <c r="J4">
        <v>3.2</v>
      </c>
      <c r="K4">
        <v>1.1499999999999999</v>
      </c>
      <c r="L4">
        <v>8.41</v>
      </c>
      <c r="M4">
        <v>1.61</v>
      </c>
      <c r="N4">
        <v>1</v>
      </c>
      <c r="Q4" s="14">
        <v>2016</v>
      </c>
      <c r="R4" s="3">
        <v>0.13189686260367833</v>
      </c>
      <c r="S4" s="3">
        <v>0.20431768828889585</v>
      </c>
    </row>
    <row r="5" spans="1:27" x14ac:dyDescent="0.25">
      <c r="A5">
        <v>2018</v>
      </c>
      <c r="B5" t="s">
        <v>50</v>
      </c>
      <c r="C5" t="s">
        <v>19</v>
      </c>
      <c r="D5" t="s">
        <v>89</v>
      </c>
      <c r="E5" s="1">
        <v>18711</v>
      </c>
      <c r="F5" s="1">
        <v>2124</v>
      </c>
      <c r="G5" s="1">
        <v>35298</v>
      </c>
      <c r="H5" s="1">
        <v>8463</v>
      </c>
      <c r="I5">
        <v>1</v>
      </c>
      <c r="J5">
        <v>2.5</v>
      </c>
      <c r="K5">
        <v>1.08</v>
      </c>
      <c r="L5">
        <v>5.9</v>
      </c>
      <c r="M5">
        <v>1.1100000000000001</v>
      </c>
      <c r="N5">
        <v>1</v>
      </c>
      <c r="Q5" s="14">
        <v>2017</v>
      </c>
      <c r="R5" s="3">
        <v>0.39539524742229942</v>
      </c>
      <c r="S5" s="3">
        <v>0.28327237244616604</v>
      </c>
    </row>
    <row r="6" spans="1:27" x14ac:dyDescent="0.25">
      <c r="A6">
        <v>2017</v>
      </c>
      <c r="B6" t="s">
        <v>50</v>
      </c>
      <c r="C6" t="s">
        <v>19</v>
      </c>
      <c r="D6" t="s">
        <v>89</v>
      </c>
      <c r="E6" s="1">
        <v>12171</v>
      </c>
      <c r="F6" s="1">
        <v>0</v>
      </c>
      <c r="G6" s="1">
        <v>25589</v>
      </c>
      <c r="H6" s="1">
        <v>6846</v>
      </c>
      <c r="I6">
        <v>1</v>
      </c>
      <c r="J6">
        <v>3.1</v>
      </c>
      <c r="K6">
        <v>1.05</v>
      </c>
      <c r="L6">
        <v>8.75</v>
      </c>
      <c r="M6">
        <v>1.68</v>
      </c>
      <c r="N6">
        <v>1</v>
      </c>
      <c r="Q6" s="14">
        <v>2018</v>
      </c>
      <c r="R6" s="3">
        <v>0.34013115967353985</v>
      </c>
      <c r="S6" s="3">
        <v>0.1933776446188662</v>
      </c>
    </row>
    <row r="7" spans="1:27" ht="15.75" thickBot="1" x14ac:dyDescent="0.3">
      <c r="A7">
        <v>2016</v>
      </c>
      <c r="B7" t="s">
        <v>50</v>
      </c>
      <c r="C7" t="s">
        <v>19</v>
      </c>
      <c r="D7" t="s">
        <v>89</v>
      </c>
      <c r="E7" s="1">
        <v>5597</v>
      </c>
      <c r="F7" s="1">
        <v>0</v>
      </c>
      <c r="G7" s="1">
        <v>14084</v>
      </c>
      <c r="H7" s="1">
        <v>4330</v>
      </c>
      <c r="I7">
        <v>1</v>
      </c>
      <c r="J7">
        <v>1.9</v>
      </c>
      <c r="K7">
        <v>0.42</v>
      </c>
      <c r="L7">
        <v>7.99</v>
      </c>
      <c r="M7">
        <v>1.42</v>
      </c>
      <c r="N7">
        <v>1</v>
      </c>
      <c r="Q7" s="16">
        <v>2019</v>
      </c>
      <c r="R7" s="28">
        <v>0.26441403650880896</v>
      </c>
      <c r="S7" s="3">
        <v>0.19725107852997911</v>
      </c>
    </row>
    <row r="8" spans="1:27" x14ac:dyDescent="0.25">
      <c r="A8">
        <v>2015</v>
      </c>
      <c r="B8" t="s">
        <v>50</v>
      </c>
      <c r="C8" t="s">
        <v>19</v>
      </c>
      <c r="D8" t="s">
        <v>89</v>
      </c>
      <c r="E8" s="1">
        <v>53578</v>
      </c>
      <c r="F8" s="1">
        <v>16429</v>
      </c>
      <c r="G8" s="1">
        <v>90727</v>
      </c>
      <c r="H8" s="1">
        <v>18954</v>
      </c>
      <c r="I8">
        <v>0</v>
      </c>
      <c r="J8">
        <v>12.4</v>
      </c>
      <c r="K8">
        <v>6.58</v>
      </c>
      <c r="L8">
        <v>22.16</v>
      </c>
      <c r="M8">
        <v>3.87</v>
      </c>
      <c r="N8">
        <v>0</v>
      </c>
    </row>
    <row r="9" spans="1:27" x14ac:dyDescent="0.25">
      <c r="A9">
        <v>2014</v>
      </c>
      <c r="B9" t="s">
        <v>50</v>
      </c>
      <c r="C9" t="s">
        <v>19</v>
      </c>
      <c r="D9" t="s">
        <v>89</v>
      </c>
      <c r="E9" s="1">
        <v>3097</v>
      </c>
      <c r="F9" s="1">
        <v>0</v>
      </c>
      <c r="G9" s="1">
        <v>9928</v>
      </c>
      <c r="H9" s="1">
        <v>3485</v>
      </c>
      <c r="I9">
        <v>1</v>
      </c>
      <c r="J9">
        <v>1.1000000000000001</v>
      </c>
      <c r="K9">
        <v>0.12</v>
      </c>
      <c r="L9">
        <v>9.0399999999999991</v>
      </c>
      <c r="M9">
        <v>1.21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50</v>
      </c>
      <c r="C10" t="s">
        <v>19</v>
      </c>
      <c r="D10" t="s">
        <v>89</v>
      </c>
      <c r="E10" s="1">
        <v>15190</v>
      </c>
      <c r="F10" s="1">
        <v>0</v>
      </c>
      <c r="G10" s="1">
        <v>30783</v>
      </c>
      <c r="H10" s="1">
        <v>7956</v>
      </c>
      <c r="I10">
        <v>1</v>
      </c>
      <c r="J10">
        <v>5.0999999999999996</v>
      </c>
      <c r="K10">
        <v>1.92</v>
      </c>
      <c r="L10">
        <v>12.69</v>
      </c>
      <c r="M10">
        <v>2.46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50</v>
      </c>
      <c r="C11" t="s">
        <v>19</v>
      </c>
      <c r="D11" t="s">
        <v>89</v>
      </c>
      <c r="E11" s="1">
        <v>6975</v>
      </c>
      <c r="F11" s="1">
        <v>0</v>
      </c>
      <c r="G11" s="1">
        <v>18079</v>
      </c>
      <c r="H11" s="1">
        <v>5665</v>
      </c>
      <c r="I11">
        <v>1</v>
      </c>
      <c r="J11">
        <v>2</v>
      </c>
      <c r="K11">
        <v>0.42</v>
      </c>
      <c r="L11">
        <v>9.17</v>
      </c>
      <c r="M11">
        <v>1.6</v>
      </c>
      <c r="N11">
        <v>1</v>
      </c>
      <c r="Q11">
        <v>2015</v>
      </c>
      <c r="R11">
        <f>R3</f>
        <v>0.1486630740936041</v>
      </c>
      <c r="S11">
        <f>1/(S3^2)</f>
        <v>84.566880228487392</v>
      </c>
      <c r="T11">
        <f>R11*S11</f>
        <v>12.571972381272564</v>
      </c>
      <c r="U11">
        <f>S11*R11^2</f>
        <v>1.8689880616198677</v>
      </c>
      <c r="V11">
        <f>S11^2</f>
        <v>7151.5572315793315</v>
      </c>
      <c r="X11">
        <f>1/(S3^2+$S$31)</f>
        <v>84.566880228487392</v>
      </c>
      <c r="Y11">
        <f>X11*R11</f>
        <v>12.571972381272564</v>
      </c>
      <c r="Z11">
        <f>X11*R11^2</f>
        <v>1.8689880616198677</v>
      </c>
      <c r="AA11">
        <f>X11^2</f>
        <v>7151.5572315793315</v>
      </c>
    </row>
    <row r="12" spans="1:27" x14ac:dyDescent="0.25">
      <c r="A12">
        <v>2011</v>
      </c>
      <c r="B12" t="s">
        <v>50</v>
      </c>
      <c r="C12" t="s">
        <v>19</v>
      </c>
      <c r="D12" t="s">
        <v>89</v>
      </c>
      <c r="E12" s="1">
        <v>1463</v>
      </c>
      <c r="F12" s="1">
        <v>0</v>
      </c>
      <c r="G12" s="1">
        <v>5431</v>
      </c>
      <c r="H12" s="1">
        <v>2024</v>
      </c>
      <c r="I12">
        <v>1</v>
      </c>
      <c r="J12">
        <v>0.6</v>
      </c>
      <c r="K12">
        <v>0.04</v>
      </c>
      <c r="L12">
        <v>8.26</v>
      </c>
      <c r="M12">
        <v>0.82</v>
      </c>
      <c r="N12">
        <v>1</v>
      </c>
      <c r="Q12">
        <v>2016</v>
      </c>
      <c r="R12">
        <f>R4</f>
        <v>0.13189686260367833</v>
      </c>
      <c r="S12">
        <f t="shared" ref="S12:S15" si="0">1/(S4^2)</f>
        <v>23.95455280091943</v>
      </c>
      <c r="T12">
        <f t="shared" ref="T12:T15" si="1">R12*S12</f>
        <v>3.1595303595154278</v>
      </c>
      <c r="U12">
        <f t="shared" ref="U12:U15" si="2">S12*R12^2</f>
        <v>0.41673214172115686</v>
      </c>
      <c r="V12">
        <f t="shared" ref="V12:V15" si="3">S12^2</f>
        <v>573.82059989203685</v>
      </c>
      <c r="X12">
        <f>1/(S4^2+$S$31)</f>
        <v>23.95455280091943</v>
      </c>
      <c r="Y12">
        <f t="shared" ref="Y12:Y15" si="4">X12*R12</f>
        <v>3.1595303595154278</v>
      </c>
      <c r="Z12">
        <f t="shared" ref="Z12:Z15" si="5">X12*R12^2</f>
        <v>0.41673214172115686</v>
      </c>
      <c r="AA12">
        <f>X12^2</f>
        <v>573.82059989203685</v>
      </c>
    </row>
    <row r="13" spans="1:27" x14ac:dyDescent="0.25">
      <c r="A13">
        <v>2010</v>
      </c>
      <c r="B13" t="s">
        <v>50</v>
      </c>
      <c r="C13" t="s">
        <v>19</v>
      </c>
      <c r="D13" t="s">
        <v>89</v>
      </c>
      <c r="E13" s="1">
        <v>85482</v>
      </c>
      <c r="F13" s="1">
        <v>37817</v>
      </c>
      <c r="G13" s="1">
        <v>133146</v>
      </c>
      <c r="H13" s="1">
        <v>24319</v>
      </c>
      <c r="I13">
        <v>1</v>
      </c>
      <c r="J13">
        <v>31.8</v>
      </c>
      <c r="K13">
        <v>20.64</v>
      </c>
      <c r="L13">
        <v>45.59</v>
      </c>
      <c r="M13">
        <v>6.48</v>
      </c>
      <c r="N13">
        <v>1</v>
      </c>
      <c r="Q13">
        <v>2017</v>
      </c>
      <c r="R13">
        <f>R5</f>
        <v>0.39539524742229942</v>
      </c>
      <c r="S13">
        <f t="shared" si="0"/>
        <v>12.462109424980911</v>
      </c>
      <c r="T13">
        <f t="shared" si="1"/>
        <v>4.927458839494097</v>
      </c>
      <c r="U13">
        <f t="shared" si="2"/>
        <v>1.9482938070049647</v>
      </c>
      <c r="V13">
        <f t="shared" si="3"/>
        <v>155.30417132019804</v>
      </c>
      <c r="X13">
        <f>1/(S5^2+$S$31)</f>
        <v>12.462109424980911</v>
      </c>
      <c r="Y13">
        <f t="shared" si="4"/>
        <v>4.927458839494097</v>
      </c>
      <c r="Z13">
        <f t="shared" si="5"/>
        <v>1.9482938070049647</v>
      </c>
      <c r="AA13">
        <f>X13^2</f>
        <v>155.30417132019804</v>
      </c>
    </row>
    <row r="14" spans="1:27" ht="15" customHeight="1" x14ac:dyDescent="0.25">
      <c r="A14">
        <v>2009</v>
      </c>
      <c r="B14" t="s">
        <v>50</v>
      </c>
      <c r="C14" t="s">
        <v>19</v>
      </c>
      <c r="D14" t="s">
        <v>89</v>
      </c>
      <c r="E14" s="1">
        <v>8703</v>
      </c>
      <c r="F14" s="1">
        <v>0</v>
      </c>
      <c r="G14" s="1">
        <v>21744</v>
      </c>
      <c r="H14" s="1">
        <v>6653</v>
      </c>
      <c r="I14">
        <v>1</v>
      </c>
      <c r="J14">
        <v>2.8</v>
      </c>
      <c r="K14">
        <v>0.66</v>
      </c>
      <c r="L14">
        <v>11.48</v>
      </c>
      <c r="M14">
        <v>2.1</v>
      </c>
      <c r="N14">
        <v>1</v>
      </c>
      <c r="Q14">
        <v>2018</v>
      </c>
      <c r="R14">
        <f>R6</f>
        <v>0.34013115967353985</v>
      </c>
      <c r="S14">
        <f t="shared" si="0"/>
        <v>26.741604888292461</v>
      </c>
      <c r="T14">
        <f t="shared" si="1"/>
        <v>9.0956530821865176</v>
      </c>
      <c r="U14">
        <f t="shared" si="2"/>
        <v>3.0937150308323074</v>
      </c>
      <c r="V14">
        <f t="shared" si="3"/>
        <v>715.11343200154727</v>
      </c>
      <c r="X14">
        <f>1/(S6^2+$S$31)</f>
        <v>26.741604888292461</v>
      </c>
      <c r="Y14">
        <f t="shared" si="4"/>
        <v>9.0956530821865176</v>
      </c>
      <c r="Z14">
        <f t="shared" si="5"/>
        <v>3.0937150308323074</v>
      </c>
      <c r="AA14">
        <f>X14^2</f>
        <v>715.11343200154727</v>
      </c>
    </row>
    <row r="15" spans="1:27" x14ac:dyDescent="0.25">
      <c r="A15">
        <v>2008</v>
      </c>
      <c r="B15" t="s">
        <v>50</v>
      </c>
      <c r="C15" t="s">
        <v>19</v>
      </c>
      <c r="D15" t="s">
        <v>89</v>
      </c>
      <c r="E15" s="1">
        <v>7573</v>
      </c>
      <c r="F15" s="1">
        <v>0</v>
      </c>
      <c r="G15" s="1">
        <v>20840</v>
      </c>
      <c r="H15" s="1">
        <v>6769</v>
      </c>
      <c r="I15">
        <v>1</v>
      </c>
      <c r="J15">
        <v>2.2000000000000002</v>
      </c>
      <c r="K15">
        <v>0.38</v>
      </c>
      <c r="L15">
        <v>11.33</v>
      </c>
      <c r="M15">
        <v>1.89</v>
      </c>
      <c r="N15">
        <v>1</v>
      </c>
      <c r="Q15">
        <v>2019</v>
      </c>
      <c r="R15">
        <f>R7</f>
        <v>0.26441403650880896</v>
      </c>
      <c r="S15">
        <f t="shared" si="0"/>
        <v>25.701663125889816</v>
      </c>
      <c r="T15">
        <f t="shared" si="1"/>
        <v>6.7958804921061384</v>
      </c>
      <c r="U15">
        <f t="shared" si="2"/>
        <v>1.7969261925492552</v>
      </c>
      <c r="V15">
        <f t="shared" si="3"/>
        <v>660.5754874367243</v>
      </c>
      <c r="X15">
        <f>1/(S7^2+$S$31)</f>
        <v>25.701663125889816</v>
      </c>
      <c r="Y15">
        <f t="shared" si="4"/>
        <v>6.7958804921061384</v>
      </c>
      <c r="Z15">
        <f t="shared" si="5"/>
        <v>1.7969261925492552</v>
      </c>
      <c r="AA15">
        <f>X15^2</f>
        <v>660.5754874367243</v>
      </c>
    </row>
    <row r="16" spans="1:27" x14ac:dyDescent="0.25">
      <c r="A16">
        <v>2007</v>
      </c>
      <c r="B16" t="s">
        <v>50</v>
      </c>
      <c r="C16" t="s">
        <v>19</v>
      </c>
      <c r="D16" t="s">
        <v>89</v>
      </c>
      <c r="E16" s="1">
        <v>13183</v>
      </c>
      <c r="F16" s="1">
        <v>2920</v>
      </c>
      <c r="G16" s="1">
        <v>23447</v>
      </c>
      <c r="H16" s="1">
        <v>5236</v>
      </c>
      <c r="I16">
        <v>1</v>
      </c>
      <c r="J16">
        <v>5.3</v>
      </c>
      <c r="K16">
        <v>2.62</v>
      </c>
      <c r="L16">
        <v>10.46</v>
      </c>
      <c r="M16">
        <v>1.88</v>
      </c>
      <c r="N16">
        <v>1</v>
      </c>
      <c r="Q16" s="23" t="s">
        <v>33</v>
      </c>
      <c r="R16" s="23"/>
      <c r="S16">
        <f>SUM(S11:S15)</f>
        <v>173.42681046857001</v>
      </c>
      <c r="T16">
        <f t="shared" ref="T16:V16" si="6">SUM(T11:T15)</f>
        <v>36.55049515457474</v>
      </c>
      <c r="U16">
        <f t="shared" si="6"/>
        <v>9.1246552337275517</v>
      </c>
      <c r="V16">
        <f t="shared" si="6"/>
        <v>9256.3709222298385</v>
      </c>
      <c r="X16">
        <f>SUM(X11:X15)</f>
        <v>173.42681046857001</v>
      </c>
      <c r="Y16">
        <f>SUM(Y11:Y15)</f>
        <v>36.55049515457474</v>
      </c>
      <c r="Z16">
        <f>SUM(Z11:Z15)</f>
        <v>9.1246552337275517</v>
      </c>
      <c r="AA16">
        <f t="shared" ref="AA16" si="7">SUM(AA11:AA15)</f>
        <v>9256.3709222298385</v>
      </c>
    </row>
    <row r="17" spans="1:27" x14ac:dyDescent="0.25">
      <c r="A17">
        <v>2006</v>
      </c>
      <c r="B17" t="s">
        <v>50</v>
      </c>
      <c r="C17" t="s">
        <v>19</v>
      </c>
      <c r="D17" t="s">
        <v>89</v>
      </c>
      <c r="E17" s="1">
        <v>23160</v>
      </c>
      <c r="F17" s="1">
        <v>2458</v>
      </c>
      <c r="G17" s="1">
        <v>43861</v>
      </c>
      <c r="H17" s="1">
        <v>10562</v>
      </c>
      <c r="I17">
        <v>1</v>
      </c>
      <c r="J17">
        <v>5</v>
      </c>
      <c r="K17">
        <v>2.11</v>
      </c>
      <c r="L17">
        <v>11.35</v>
      </c>
      <c r="M17">
        <v>2.16</v>
      </c>
      <c r="N17">
        <v>1</v>
      </c>
    </row>
    <row r="18" spans="1:27" x14ac:dyDescent="0.25">
      <c r="A18">
        <v>2005</v>
      </c>
      <c r="B18" t="s">
        <v>50</v>
      </c>
      <c r="C18" t="s">
        <v>19</v>
      </c>
      <c r="D18" t="s">
        <v>89</v>
      </c>
      <c r="E18" s="1">
        <v>27904</v>
      </c>
      <c r="F18" s="1">
        <v>4416</v>
      </c>
      <c r="G18" s="1">
        <v>51392</v>
      </c>
      <c r="H18" s="1">
        <v>11984</v>
      </c>
      <c r="I18">
        <v>1</v>
      </c>
      <c r="J18">
        <v>13.4</v>
      </c>
      <c r="K18">
        <v>6.16</v>
      </c>
      <c r="L18">
        <v>26.82</v>
      </c>
      <c r="M18">
        <v>5.0999999999999996</v>
      </c>
      <c r="N18">
        <v>1</v>
      </c>
      <c r="Q18" s="44" t="s">
        <v>34</v>
      </c>
      <c r="R18" s="44"/>
      <c r="S18" s="8">
        <f>U16-((T16^2)/S16)</f>
        <v>1.4214708619737824</v>
      </c>
      <c r="Y18" s="24" t="s">
        <v>35</v>
      </c>
      <c r="Z18" s="8">
        <f>Z16-(Y16^2)/X16</f>
        <v>1.4214708619737824</v>
      </c>
    </row>
    <row r="19" spans="1:27" x14ac:dyDescent="0.25">
      <c r="A19">
        <v>2004</v>
      </c>
      <c r="B19" t="s">
        <v>50</v>
      </c>
      <c r="C19" t="s">
        <v>19</v>
      </c>
      <c r="D19" t="s">
        <v>89</v>
      </c>
      <c r="E19" s="1">
        <v>30256</v>
      </c>
      <c r="F19" s="1">
        <v>7154</v>
      </c>
      <c r="G19" s="1">
        <v>53358</v>
      </c>
      <c r="H19" s="1">
        <v>11787</v>
      </c>
      <c r="I19">
        <v>1</v>
      </c>
      <c r="J19">
        <v>11.8</v>
      </c>
      <c r="K19">
        <v>5.79</v>
      </c>
      <c r="L19">
        <v>22.64</v>
      </c>
      <c r="M19">
        <v>4.1500000000000004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50</v>
      </c>
      <c r="C20" t="s">
        <v>19</v>
      </c>
      <c r="D20" t="s">
        <v>89</v>
      </c>
      <c r="E20" s="1">
        <v>64150</v>
      </c>
      <c r="F20" s="1">
        <v>26842</v>
      </c>
      <c r="G20" s="1">
        <v>101458</v>
      </c>
      <c r="H20" s="1">
        <v>19035</v>
      </c>
      <c r="I20">
        <v>1</v>
      </c>
      <c r="J20">
        <v>19.7</v>
      </c>
      <c r="K20">
        <v>11.93</v>
      </c>
      <c r="L20">
        <v>30.81</v>
      </c>
      <c r="M20">
        <v>4.8099999999999996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50</v>
      </c>
      <c r="C21" t="s">
        <v>19</v>
      </c>
      <c r="D21" t="s">
        <v>89</v>
      </c>
      <c r="E21" s="1">
        <v>3976</v>
      </c>
      <c r="F21" s="1">
        <v>0</v>
      </c>
      <c r="G21" s="1">
        <v>10498</v>
      </c>
      <c r="H21" s="1">
        <v>3327</v>
      </c>
      <c r="I21">
        <v>1</v>
      </c>
      <c r="J21">
        <v>1.1000000000000001</v>
      </c>
      <c r="K21">
        <v>0.23</v>
      </c>
      <c r="L21">
        <v>5.51</v>
      </c>
      <c r="M21">
        <v>0.93</v>
      </c>
      <c r="N21">
        <v>1</v>
      </c>
    </row>
    <row r="22" spans="1:27" ht="15" customHeight="1" x14ac:dyDescent="0.25">
      <c r="A22">
        <v>2001</v>
      </c>
      <c r="B22" t="s">
        <v>50</v>
      </c>
      <c r="C22" t="s">
        <v>19</v>
      </c>
      <c r="D22" t="s">
        <v>89</v>
      </c>
      <c r="E22" s="1">
        <v>38463</v>
      </c>
      <c r="F22" s="1">
        <v>12289</v>
      </c>
      <c r="G22" s="1">
        <v>64637</v>
      </c>
      <c r="H22" s="1">
        <v>13354</v>
      </c>
      <c r="I22">
        <v>1</v>
      </c>
      <c r="J22">
        <v>8.1</v>
      </c>
      <c r="K22">
        <v>4.26</v>
      </c>
      <c r="L22">
        <v>14.76</v>
      </c>
      <c r="M22">
        <v>2.57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50</v>
      </c>
      <c r="C23" t="s">
        <v>19</v>
      </c>
      <c r="D23" t="s">
        <v>89</v>
      </c>
      <c r="E23" s="1">
        <v>17087</v>
      </c>
      <c r="F23">
        <v>1318</v>
      </c>
      <c r="G23" s="1">
        <v>32857</v>
      </c>
      <c r="H23" s="1">
        <v>8046</v>
      </c>
      <c r="I23">
        <v>1</v>
      </c>
      <c r="J23">
        <v>4.7</v>
      </c>
      <c r="K23">
        <v>1.93</v>
      </c>
      <c r="L23">
        <v>10.82</v>
      </c>
      <c r="M23">
        <v>2.06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50</v>
      </c>
      <c r="C24" t="s">
        <v>19</v>
      </c>
      <c r="D24" t="s">
        <v>89</v>
      </c>
      <c r="E24" s="1">
        <v>21169</v>
      </c>
      <c r="F24" s="1">
        <v>1859</v>
      </c>
      <c r="G24" s="1">
        <v>40479</v>
      </c>
      <c r="H24" s="1">
        <v>9852</v>
      </c>
      <c r="I24">
        <v>1</v>
      </c>
      <c r="J24">
        <v>3.6</v>
      </c>
      <c r="K24">
        <v>1.48</v>
      </c>
      <c r="L24">
        <v>8.39</v>
      </c>
      <c r="M24">
        <v>1.59</v>
      </c>
      <c r="N24">
        <v>1</v>
      </c>
    </row>
    <row r="25" spans="1:27" x14ac:dyDescent="0.25">
      <c r="A25">
        <v>1998</v>
      </c>
      <c r="B25" t="s">
        <v>50</v>
      </c>
      <c r="C25" t="s">
        <v>19</v>
      </c>
      <c r="D25" t="s">
        <v>89</v>
      </c>
      <c r="E25" s="1">
        <v>22172</v>
      </c>
      <c r="F25" s="1">
        <v>5374</v>
      </c>
      <c r="G25" s="1">
        <v>38969</v>
      </c>
      <c r="H25" s="1">
        <v>8570</v>
      </c>
      <c r="I25">
        <v>1</v>
      </c>
      <c r="J25">
        <v>5.7</v>
      </c>
      <c r="K25">
        <v>2.78</v>
      </c>
      <c r="L25">
        <v>11.21</v>
      </c>
      <c r="M25">
        <v>2.02</v>
      </c>
      <c r="N25">
        <v>1</v>
      </c>
      <c r="Q25" s="46" t="s">
        <v>43</v>
      </c>
      <c r="R25" s="46"/>
      <c r="S25" s="5"/>
      <c r="T25" s="5"/>
    </row>
    <row r="26" spans="1:27" ht="15" customHeight="1" x14ac:dyDescent="0.25">
      <c r="A26">
        <v>1997</v>
      </c>
      <c r="B26" t="s">
        <v>50</v>
      </c>
      <c r="C26" t="s">
        <v>19</v>
      </c>
      <c r="D26" t="s">
        <v>89</v>
      </c>
      <c r="E26" s="1">
        <v>17206</v>
      </c>
      <c r="F26" s="1">
        <v>0</v>
      </c>
      <c r="G26" s="1">
        <v>34628</v>
      </c>
      <c r="H26" s="1">
        <v>8889</v>
      </c>
      <c r="I26">
        <v>1</v>
      </c>
      <c r="J26">
        <v>3.1</v>
      </c>
      <c r="K26">
        <v>1.1599999999999999</v>
      </c>
      <c r="L26">
        <v>8.0500000000000007</v>
      </c>
      <c r="M26">
        <v>1.54</v>
      </c>
      <c r="N26">
        <v>1</v>
      </c>
      <c r="Q26" s="40" t="s">
        <v>44</v>
      </c>
      <c r="R26" s="40"/>
      <c r="S26" s="29">
        <f>T16/S16</f>
        <v>0.21075458319173063</v>
      </c>
      <c r="T26" s="7"/>
      <c r="AA26" s="10"/>
    </row>
    <row r="27" spans="1:27" x14ac:dyDescent="0.25">
      <c r="A27">
        <v>1996</v>
      </c>
      <c r="B27" t="s">
        <v>50</v>
      </c>
      <c r="C27" t="s">
        <v>19</v>
      </c>
      <c r="D27" t="s">
        <v>89</v>
      </c>
      <c r="E27" s="1">
        <v>34350</v>
      </c>
      <c r="F27" s="1">
        <v>11541</v>
      </c>
      <c r="G27" s="1">
        <v>57158</v>
      </c>
      <c r="H27" s="1">
        <v>11637</v>
      </c>
      <c r="I27">
        <v>1</v>
      </c>
      <c r="J27">
        <v>7.9</v>
      </c>
      <c r="K27">
        <v>4.2300000000000004</v>
      </c>
      <c r="L27">
        <v>14.14</v>
      </c>
      <c r="M27">
        <v>2.4300000000000002</v>
      </c>
      <c r="N27">
        <v>1</v>
      </c>
      <c r="Q27" s="44" t="s">
        <v>16</v>
      </c>
      <c r="R27" s="44"/>
      <c r="S27" s="7">
        <f>SQRT(1/S16)</f>
        <v>7.5934979759256491E-2</v>
      </c>
      <c r="T27" s="7"/>
      <c r="AA27" s="10"/>
    </row>
    <row r="28" spans="1:27" x14ac:dyDescent="0.25">
      <c r="A28">
        <v>1995</v>
      </c>
      <c r="B28" t="s">
        <v>50</v>
      </c>
      <c r="C28" t="s">
        <v>19</v>
      </c>
      <c r="D28" t="s">
        <v>89</v>
      </c>
      <c r="E28" s="1">
        <v>21299</v>
      </c>
      <c r="F28" s="1">
        <v>5023</v>
      </c>
      <c r="G28" s="1">
        <v>37576</v>
      </c>
      <c r="H28" s="1">
        <v>8305</v>
      </c>
      <c r="I28">
        <v>1</v>
      </c>
      <c r="J28">
        <v>3.8</v>
      </c>
      <c r="K28">
        <v>1.81</v>
      </c>
      <c r="L28">
        <v>7.73</v>
      </c>
      <c r="M28">
        <v>1.41</v>
      </c>
      <c r="N28">
        <v>1</v>
      </c>
      <c r="Q28" s="40" t="s">
        <v>45</v>
      </c>
      <c r="R28" s="40"/>
      <c r="S28" s="35">
        <f>S26-1.96*S27</f>
        <v>6.1922022863587917E-2</v>
      </c>
      <c r="T28" s="36">
        <f>S26+1.96*S27</f>
        <v>0.35958714351987331</v>
      </c>
    </row>
    <row r="29" spans="1:27" x14ac:dyDescent="0.25">
      <c r="A29">
        <v>1994</v>
      </c>
      <c r="B29" t="s">
        <v>50</v>
      </c>
      <c r="C29" t="s">
        <v>19</v>
      </c>
      <c r="D29" t="s">
        <v>89</v>
      </c>
      <c r="E29" s="1">
        <v>19033</v>
      </c>
      <c r="F29" s="1">
        <v>2372</v>
      </c>
      <c r="G29" s="1">
        <v>35695</v>
      </c>
      <c r="H29" s="1">
        <v>8501</v>
      </c>
      <c r="I29">
        <v>1</v>
      </c>
      <c r="J29">
        <v>2.8</v>
      </c>
      <c r="K29">
        <v>1.2</v>
      </c>
      <c r="L29">
        <v>6.5</v>
      </c>
      <c r="M29">
        <v>1.22</v>
      </c>
      <c r="N29">
        <v>1</v>
      </c>
      <c r="S29" s="7"/>
      <c r="T29" s="7"/>
    </row>
    <row r="30" spans="1:27" x14ac:dyDescent="0.25">
      <c r="A30">
        <v>1993</v>
      </c>
      <c r="B30" t="s">
        <v>50</v>
      </c>
      <c r="C30" t="s">
        <v>19</v>
      </c>
      <c r="D30" t="s">
        <v>89</v>
      </c>
      <c r="E30" s="1">
        <v>77558</v>
      </c>
      <c r="F30" s="1">
        <v>33105</v>
      </c>
      <c r="G30" s="1">
        <v>122011</v>
      </c>
      <c r="H30" s="1">
        <v>22680</v>
      </c>
      <c r="I30">
        <v>1</v>
      </c>
      <c r="J30">
        <v>8.6</v>
      </c>
      <c r="K30">
        <v>5.0599999999999996</v>
      </c>
      <c r="L30">
        <v>14.36</v>
      </c>
      <c r="M30">
        <v>2.31</v>
      </c>
      <c r="N30">
        <v>1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51</v>
      </c>
      <c r="C31" t="s">
        <v>19</v>
      </c>
      <c r="D31" t="s">
        <v>89</v>
      </c>
      <c r="E31" s="1">
        <v>0</v>
      </c>
      <c r="F31" s="1"/>
      <c r="G31" s="1"/>
      <c r="H31" s="1"/>
      <c r="I31">
        <v>2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51</v>
      </c>
      <c r="C32" t="s">
        <v>19</v>
      </c>
      <c r="D32" t="s">
        <v>89</v>
      </c>
      <c r="E32" s="1">
        <v>0</v>
      </c>
      <c r="G32" s="1"/>
      <c r="H32" s="1"/>
      <c r="I32">
        <v>2</v>
      </c>
      <c r="J32">
        <v>0</v>
      </c>
      <c r="N32">
        <v>2</v>
      </c>
      <c r="Q32" s="40" t="s">
        <v>44</v>
      </c>
      <c r="R32" s="40"/>
      <c r="S32" s="35">
        <f>Y16/X16</f>
        <v>0.21075458319173063</v>
      </c>
      <c r="T32" s="7"/>
    </row>
    <row r="33" spans="1:26" x14ac:dyDescent="0.25">
      <c r="A33">
        <v>2018</v>
      </c>
      <c r="B33" t="s">
        <v>51</v>
      </c>
      <c r="C33" t="s">
        <v>19</v>
      </c>
      <c r="D33" t="s">
        <v>89</v>
      </c>
      <c r="E33" s="1">
        <v>0</v>
      </c>
      <c r="F33" s="1"/>
      <c r="G33" s="1"/>
      <c r="H33" s="1"/>
      <c r="I33">
        <v>2</v>
      </c>
      <c r="J33">
        <v>0</v>
      </c>
      <c r="N33">
        <v>2</v>
      </c>
      <c r="Q33" s="44" t="s">
        <v>16</v>
      </c>
      <c r="R33" s="44"/>
      <c r="S33" s="7">
        <f>SQRT(1/X16)</f>
        <v>7.5934979759256491E-2</v>
      </c>
      <c r="T33" s="7"/>
    </row>
    <row r="34" spans="1:26" x14ac:dyDescent="0.25">
      <c r="A34">
        <v>2017</v>
      </c>
      <c r="B34" t="s">
        <v>51</v>
      </c>
      <c r="C34" t="s">
        <v>19</v>
      </c>
      <c r="D34" t="s">
        <v>89</v>
      </c>
      <c r="E34" s="1">
        <v>0</v>
      </c>
      <c r="F34" s="1"/>
      <c r="G34" s="1"/>
      <c r="H34" s="1"/>
      <c r="I34">
        <v>2</v>
      </c>
      <c r="J34">
        <v>0</v>
      </c>
      <c r="N34">
        <v>2</v>
      </c>
      <c r="Q34" s="40" t="s">
        <v>45</v>
      </c>
      <c r="R34" s="40"/>
      <c r="S34" s="35">
        <f>S32-1.96*S33</f>
        <v>6.1922022863587917E-2</v>
      </c>
      <c r="T34" s="35">
        <f>S32+1.96*S33</f>
        <v>0.35958714351987331</v>
      </c>
    </row>
    <row r="35" spans="1:26" x14ac:dyDescent="0.25">
      <c r="A35">
        <v>2016</v>
      </c>
      <c r="B35" t="s">
        <v>51</v>
      </c>
      <c r="C35" t="s">
        <v>19</v>
      </c>
      <c r="D35" t="s">
        <v>89</v>
      </c>
      <c r="E35" s="1">
        <v>0</v>
      </c>
      <c r="G35" s="1"/>
      <c r="H35" s="1"/>
      <c r="I35">
        <v>2</v>
      </c>
      <c r="J35">
        <v>0</v>
      </c>
      <c r="N35">
        <v>2</v>
      </c>
    </row>
    <row r="36" spans="1:26" x14ac:dyDescent="0.25">
      <c r="A36">
        <v>2015</v>
      </c>
      <c r="B36" t="s">
        <v>51</v>
      </c>
      <c r="C36" t="s">
        <v>19</v>
      </c>
      <c r="D36" t="s">
        <v>89</v>
      </c>
      <c r="E36" s="1">
        <v>0</v>
      </c>
      <c r="F36" s="1"/>
      <c r="G36" s="1"/>
      <c r="H36" s="1"/>
      <c r="I36">
        <v>2</v>
      </c>
      <c r="J36">
        <v>0</v>
      </c>
      <c r="N36">
        <v>2</v>
      </c>
    </row>
    <row r="37" spans="1:26" x14ac:dyDescent="0.25">
      <c r="A37">
        <v>2014</v>
      </c>
      <c r="B37" t="s">
        <v>51</v>
      </c>
      <c r="C37" t="s">
        <v>19</v>
      </c>
      <c r="D37" t="s">
        <v>89</v>
      </c>
      <c r="E37" s="1">
        <v>0</v>
      </c>
      <c r="F37" s="1"/>
      <c r="G37" s="1"/>
      <c r="H37" s="1"/>
      <c r="I37">
        <v>2</v>
      </c>
      <c r="J37">
        <v>0</v>
      </c>
      <c r="N37">
        <v>2</v>
      </c>
      <c r="Q37" s="2" t="s">
        <v>14</v>
      </c>
      <c r="R37" s="2" t="s">
        <v>49</v>
      </c>
    </row>
    <row r="38" spans="1:26" x14ac:dyDescent="0.25">
      <c r="A38">
        <v>2013</v>
      </c>
      <c r="B38" t="s">
        <v>51</v>
      </c>
      <c r="C38" t="s">
        <v>19</v>
      </c>
      <c r="D38" t="s">
        <v>89</v>
      </c>
      <c r="E38" s="1">
        <v>0</v>
      </c>
      <c r="G38" s="1"/>
      <c r="H38" s="1"/>
      <c r="I38">
        <v>2</v>
      </c>
      <c r="J38">
        <v>0</v>
      </c>
      <c r="N38">
        <v>2</v>
      </c>
      <c r="Q38" s="2" t="s">
        <v>2</v>
      </c>
      <c r="R38" t="s">
        <v>52</v>
      </c>
      <c r="S38" t="s">
        <v>53</v>
      </c>
      <c r="T38" t="s">
        <v>50</v>
      </c>
      <c r="U38" t="s">
        <v>51</v>
      </c>
      <c r="V38" t="s">
        <v>54</v>
      </c>
      <c r="W38" t="s">
        <v>55</v>
      </c>
      <c r="X38" t="s">
        <v>20</v>
      </c>
    </row>
    <row r="39" spans="1:26" x14ac:dyDescent="0.25">
      <c r="A39">
        <v>2012</v>
      </c>
      <c r="B39" t="s">
        <v>51</v>
      </c>
      <c r="C39" t="s">
        <v>19</v>
      </c>
      <c r="D39" t="s">
        <v>89</v>
      </c>
      <c r="E39" s="1">
        <v>0</v>
      </c>
      <c r="F39" s="1"/>
      <c r="G39" s="1"/>
      <c r="H39" s="1"/>
      <c r="I39">
        <v>2</v>
      </c>
      <c r="J39">
        <v>0</v>
      </c>
      <c r="N39">
        <v>2</v>
      </c>
      <c r="Q39">
        <v>2015</v>
      </c>
      <c r="R39">
        <v>0</v>
      </c>
      <c r="S39">
        <v>0</v>
      </c>
      <c r="T39">
        <v>53578</v>
      </c>
      <c r="U39">
        <v>0</v>
      </c>
      <c r="V39">
        <v>12616</v>
      </c>
      <c r="W39">
        <v>11559</v>
      </c>
      <c r="X39">
        <v>77753</v>
      </c>
      <c r="Z39" s="33"/>
    </row>
    <row r="40" spans="1:26" x14ac:dyDescent="0.25">
      <c r="A40">
        <v>2011</v>
      </c>
      <c r="B40" t="s">
        <v>51</v>
      </c>
      <c r="C40" t="s">
        <v>19</v>
      </c>
      <c r="D40" t="s">
        <v>89</v>
      </c>
      <c r="E40" s="1">
        <v>0</v>
      </c>
      <c r="G40" s="1"/>
      <c r="H40" s="1"/>
      <c r="I40">
        <v>2</v>
      </c>
      <c r="J40">
        <v>0</v>
      </c>
      <c r="N40">
        <v>2</v>
      </c>
      <c r="Q40">
        <v>2016</v>
      </c>
      <c r="R40">
        <v>0</v>
      </c>
      <c r="S40">
        <v>0</v>
      </c>
      <c r="T40">
        <v>5597</v>
      </c>
      <c r="U40">
        <v>0</v>
      </c>
      <c r="V40">
        <v>4032</v>
      </c>
      <c r="W40">
        <v>1463</v>
      </c>
      <c r="X40">
        <v>11092</v>
      </c>
      <c r="Z40" s="33"/>
    </row>
    <row r="41" spans="1:26" x14ac:dyDescent="0.25">
      <c r="A41">
        <v>2010</v>
      </c>
      <c r="B41" t="s">
        <v>51</v>
      </c>
      <c r="C41" t="s">
        <v>19</v>
      </c>
      <c r="D41" t="s">
        <v>89</v>
      </c>
      <c r="E41" s="1">
        <v>0</v>
      </c>
      <c r="F41" s="1"/>
      <c r="G41" s="1"/>
      <c r="H41" s="1"/>
      <c r="I41">
        <v>2</v>
      </c>
      <c r="J41">
        <v>0</v>
      </c>
      <c r="N41">
        <v>2</v>
      </c>
      <c r="Q41">
        <v>2017</v>
      </c>
      <c r="R41">
        <v>1241</v>
      </c>
      <c r="S41">
        <v>0</v>
      </c>
      <c r="T41">
        <v>12171</v>
      </c>
      <c r="U41">
        <v>0</v>
      </c>
      <c r="V41">
        <v>2948</v>
      </c>
      <c r="W41">
        <v>10699</v>
      </c>
      <c r="X41">
        <v>27059</v>
      </c>
      <c r="Z41" s="33"/>
    </row>
    <row r="42" spans="1:26" x14ac:dyDescent="0.25">
      <c r="A42">
        <v>2009</v>
      </c>
      <c r="B42" t="s">
        <v>51</v>
      </c>
      <c r="C42" t="s">
        <v>19</v>
      </c>
      <c r="D42" t="s">
        <v>89</v>
      </c>
      <c r="E42" s="1">
        <v>0</v>
      </c>
      <c r="G42" s="1"/>
      <c r="H42" s="1"/>
      <c r="I42">
        <v>2</v>
      </c>
      <c r="J42">
        <v>0</v>
      </c>
      <c r="N42">
        <v>2</v>
      </c>
      <c r="Q42">
        <v>2018</v>
      </c>
      <c r="R42">
        <v>1512</v>
      </c>
      <c r="S42">
        <v>1622</v>
      </c>
      <c r="T42">
        <v>18711</v>
      </c>
      <c r="U42">
        <v>0</v>
      </c>
      <c r="V42">
        <v>10253</v>
      </c>
      <c r="W42">
        <v>16545</v>
      </c>
      <c r="X42">
        <v>48643</v>
      </c>
      <c r="Z42" s="33"/>
    </row>
    <row r="43" spans="1:26" x14ac:dyDescent="0.25">
      <c r="A43">
        <v>2008</v>
      </c>
      <c r="B43" t="s">
        <v>51</v>
      </c>
      <c r="C43" t="s">
        <v>19</v>
      </c>
      <c r="D43" t="s">
        <v>89</v>
      </c>
      <c r="E43" s="1">
        <v>5219</v>
      </c>
      <c r="F43">
        <v>0</v>
      </c>
      <c r="G43" s="1">
        <v>16075</v>
      </c>
      <c r="H43" s="1">
        <v>5539</v>
      </c>
      <c r="I43">
        <v>1</v>
      </c>
      <c r="J43">
        <v>1.5</v>
      </c>
      <c r="K43">
        <v>0.19</v>
      </c>
      <c r="L43">
        <v>10.81</v>
      </c>
      <c r="M43">
        <v>1.56</v>
      </c>
      <c r="N43">
        <v>1</v>
      </c>
      <c r="Q43">
        <v>2019</v>
      </c>
      <c r="R43">
        <v>1247</v>
      </c>
      <c r="S43">
        <v>1152</v>
      </c>
      <c r="T43">
        <v>14530</v>
      </c>
      <c r="U43">
        <v>0</v>
      </c>
      <c r="V43">
        <v>8498</v>
      </c>
      <c r="W43">
        <v>9140</v>
      </c>
      <c r="X43">
        <v>34567</v>
      </c>
      <c r="Z43" s="33"/>
    </row>
    <row r="44" spans="1:26" x14ac:dyDescent="0.25">
      <c r="A44">
        <v>2007</v>
      </c>
      <c r="B44" t="s">
        <v>51</v>
      </c>
      <c r="C44" t="s">
        <v>19</v>
      </c>
      <c r="D44" t="s">
        <v>89</v>
      </c>
      <c r="E44" s="1">
        <v>0</v>
      </c>
      <c r="F44" s="1"/>
      <c r="G44" s="1"/>
      <c r="H44" s="1"/>
      <c r="I44">
        <v>2</v>
      </c>
      <c r="J44">
        <v>0</v>
      </c>
      <c r="N44">
        <v>2</v>
      </c>
      <c r="Q44" t="s">
        <v>20</v>
      </c>
      <c r="R44">
        <v>4000</v>
      </c>
      <c r="S44">
        <v>2774</v>
      </c>
      <c r="T44">
        <v>104587</v>
      </c>
      <c r="U44">
        <v>0</v>
      </c>
      <c r="V44">
        <v>38347</v>
      </c>
      <c r="W44">
        <v>49406</v>
      </c>
      <c r="X44">
        <v>199114</v>
      </c>
    </row>
    <row r="45" spans="1:26" x14ac:dyDescent="0.25">
      <c r="A45">
        <v>2006</v>
      </c>
      <c r="B45" t="s">
        <v>51</v>
      </c>
      <c r="C45" t="s">
        <v>19</v>
      </c>
      <c r="D45" t="s">
        <v>89</v>
      </c>
      <c r="E45" s="1">
        <v>0</v>
      </c>
      <c r="F45" s="1"/>
      <c r="G45" s="1"/>
      <c r="H45" s="1"/>
      <c r="I45">
        <v>2</v>
      </c>
      <c r="J45">
        <v>0</v>
      </c>
      <c r="N45">
        <v>2</v>
      </c>
    </row>
    <row r="46" spans="1:26" x14ac:dyDescent="0.25">
      <c r="A46">
        <v>2005</v>
      </c>
      <c r="B46" t="s">
        <v>51</v>
      </c>
      <c r="C46" t="s">
        <v>19</v>
      </c>
      <c r="D46" t="s">
        <v>89</v>
      </c>
      <c r="E46" s="1">
        <v>0</v>
      </c>
      <c r="G46" s="1"/>
      <c r="H46" s="1"/>
      <c r="I46">
        <v>2</v>
      </c>
      <c r="J46">
        <v>0</v>
      </c>
      <c r="N46">
        <v>2</v>
      </c>
      <c r="Q46" s="2" t="s">
        <v>48</v>
      </c>
      <c r="R46" s="2" t="s">
        <v>49</v>
      </c>
    </row>
    <row r="47" spans="1:26" x14ac:dyDescent="0.25">
      <c r="A47">
        <v>2004</v>
      </c>
      <c r="B47" t="s">
        <v>51</v>
      </c>
      <c r="C47" t="s">
        <v>19</v>
      </c>
      <c r="D47" t="s">
        <v>89</v>
      </c>
      <c r="E47" s="1">
        <v>0</v>
      </c>
      <c r="F47" s="1"/>
      <c r="G47" s="1"/>
      <c r="H47" s="1"/>
      <c r="I47">
        <v>2</v>
      </c>
      <c r="J47">
        <v>0</v>
      </c>
      <c r="N47">
        <v>2</v>
      </c>
      <c r="Q47" s="2" t="s">
        <v>2</v>
      </c>
      <c r="R47" t="s">
        <v>52</v>
      </c>
      <c r="S47" t="s">
        <v>53</v>
      </c>
      <c r="T47" t="s">
        <v>50</v>
      </c>
      <c r="U47" t="s">
        <v>51</v>
      </c>
      <c r="V47" t="s">
        <v>54</v>
      </c>
      <c r="W47" t="s">
        <v>55</v>
      </c>
      <c r="X47" t="s">
        <v>20</v>
      </c>
    </row>
    <row r="48" spans="1:26" x14ac:dyDescent="0.25">
      <c r="A48">
        <v>2003</v>
      </c>
      <c r="B48" t="s">
        <v>51</v>
      </c>
      <c r="C48" t="s">
        <v>19</v>
      </c>
      <c r="D48" t="s">
        <v>89</v>
      </c>
      <c r="E48" s="1">
        <v>0</v>
      </c>
      <c r="G48" s="1"/>
      <c r="H48" s="1"/>
      <c r="I48">
        <v>2</v>
      </c>
      <c r="J48">
        <v>0</v>
      </c>
      <c r="N48">
        <v>2</v>
      </c>
      <c r="Q48">
        <v>2015</v>
      </c>
      <c r="T48">
        <v>18954</v>
      </c>
      <c r="V48">
        <v>8069</v>
      </c>
      <c r="W48">
        <v>7676</v>
      </c>
      <c r="X48">
        <v>11566.333333333334</v>
      </c>
    </row>
    <row r="49" spans="1:24" x14ac:dyDescent="0.25">
      <c r="A49">
        <v>2002</v>
      </c>
      <c r="B49" t="s">
        <v>51</v>
      </c>
      <c r="C49" t="s">
        <v>19</v>
      </c>
      <c r="D49" t="s">
        <v>89</v>
      </c>
      <c r="E49" s="1">
        <v>3849</v>
      </c>
      <c r="F49" s="1">
        <v>0</v>
      </c>
      <c r="G49" s="1">
        <v>10248</v>
      </c>
      <c r="H49" s="1">
        <v>3265</v>
      </c>
      <c r="I49">
        <v>1</v>
      </c>
      <c r="J49">
        <v>1.1000000000000001</v>
      </c>
      <c r="K49">
        <v>0.21</v>
      </c>
      <c r="L49">
        <v>5.45</v>
      </c>
      <c r="M49">
        <v>0.91</v>
      </c>
      <c r="N49">
        <v>1</v>
      </c>
      <c r="Q49">
        <v>2016</v>
      </c>
      <c r="T49">
        <v>4330</v>
      </c>
      <c r="V49">
        <v>3622</v>
      </c>
      <c r="W49">
        <v>2107</v>
      </c>
      <c r="X49">
        <v>3353</v>
      </c>
    </row>
    <row r="50" spans="1:24" x14ac:dyDescent="0.25">
      <c r="A50">
        <v>2001</v>
      </c>
      <c r="B50" t="s">
        <v>51</v>
      </c>
      <c r="C50" t="s">
        <v>19</v>
      </c>
      <c r="D50" t="s">
        <v>89</v>
      </c>
      <c r="E50" s="1">
        <v>2184</v>
      </c>
      <c r="F50">
        <v>0</v>
      </c>
      <c r="G50" s="1">
        <v>7384</v>
      </c>
      <c r="H50" s="1">
        <v>2653</v>
      </c>
      <c r="I50">
        <v>1</v>
      </c>
      <c r="J50">
        <v>0.5</v>
      </c>
      <c r="K50">
        <v>0.04</v>
      </c>
      <c r="L50">
        <v>4.72</v>
      </c>
      <c r="M50">
        <v>0.55000000000000004</v>
      </c>
      <c r="N50">
        <v>2</v>
      </c>
      <c r="Q50">
        <v>2017</v>
      </c>
      <c r="R50">
        <v>2004</v>
      </c>
      <c r="T50">
        <v>6846</v>
      </c>
      <c r="V50">
        <v>3163</v>
      </c>
      <c r="W50">
        <v>6372</v>
      </c>
      <c r="X50">
        <v>4596.25</v>
      </c>
    </row>
    <row r="51" spans="1:24" x14ac:dyDescent="0.25">
      <c r="A51">
        <v>2000</v>
      </c>
      <c r="B51" t="s">
        <v>51</v>
      </c>
      <c r="C51" t="s">
        <v>19</v>
      </c>
      <c r="D51" t="s">
        <v>89</v>
      </c>
      <c r="E51" s="1">
        <v>2364</v>
      </c>
      <c r="F51" s="1">
        <v>0</v>
      </c>
      <c r="G51" s="1">
        <v>7366</v>
      </c>
      <c r="H51" s="1">
        <v>2552</v>
      </c>
      <c r="I51">
        <v>1</v>
      </c>
      <c r="J51">
        <v>0.6</v>
      </c>
      <c r="K51">
        <v>0.08</v>
      </c>
      <c r="L51">
        <v>5.0599999999999996</v>
      </c>
      <c r="M51">
        <v>0.69</v>
      </c>
      <c r="N51">
        <v>1</v>
      </c>
      <c r="Q51">
        <v>2018</v>
      </c>
      <c r="R51">
        <v>2043</v>
      </c>
      <c r="S51">
        <v>2122</v>
      </c>
      <c r="T51">
        <v>8463</v>
      </c>
      <c r="V51">
        <v>5941</v>
      </c>
      <c r="W51">
        <v>7865</v>
      </c>
      <c r="X51">
        <v>5286.8</v>
      </c>
    </row>
    <row r="52" spans="1:24" x14ac:dyDescent="0.25">
      <c r="A52">
        <v>1999</v>
      </c>
      <c r="B52" t="s">
        <v>51</v>
      </c>
      <c r="C52" t="s">
        <v>19</v>
      </c>
      <c r="D52" t="s">
        <v>89</v>
      </c>
      <c r="E52" s="1">
        <v>0</v>
      </c>
      <c r="F52" s="1"/>
      <c r="G52" s="1"/>
      <c r="H52" s="1"/>
      <c r="I52">
        <v>2</v>
      </c>
      <c r="J52">
        <v>0</v>
      </c>
      <c r="N52">
        <v>2</v>
      </c>
      <c r="Q52">
        <v>2019</v>
      </c>
      <c r="R52">
        <v>2011</v>
      </c>
      <c r="S52">
        <v>1929</v>
      </c>
      <c r="T52">
        <v>7702</v>
      </c>
      <c r="V52">
        <v>5686</v>
      </c>
      <c r="W52">
        <v>5923</v>
      </c>
      <c r="X52">
        <v>4650.2</v>
      </c>
    </row>
    <row r="53" spans="1:24" x14ac:dyDescent="0.25">
      <c r="A53">
        <v>1998</v>
      </c>
      <c r="B53" t="s">
        <v>51</v>
      </c>
      <c r="C53" t="s">
        <v>19</v>
      </c>
      <c r="D53" t="s">
        <v>89</v>
      </c>
      <c r="E53" s="1">
        <v>0</v>
      </c>
      <c r="F53" s="1"/>
      <c r="G53" s="1"/>
      <c r="H53" s="1"/>
      <c r="I53">
        <v>2</v>
      </c>
      <c r="J53">
        <v>0</v>
      </c>
      <c r="N53">
        <v>2</v>
      </c>
      <c r="Q53" t="s">
        <v>20</v>
      </c>
      <c r="R53">
        <v>2019.3333333333333</v>
      </c>
      <c r="S53">
        <v>2025.5</v>
      </c>
      <c r="T53">
        <v>9259</v>
      </c>
      <c r="V53">
        <v>5296.2</v>
      </c>
      <c r="W53">
        <v>5988.6</v>
      </c>
      <c r="X53">
        <v>5641.4</v>
      </c>
    </row>
    <row r="54" spans="1:24" ht="15.75" thickBot="1" x14ac:dyDescent="0.3">
      <c r="A54">
        <v>1997</v>
      </c>
      <c r="B54" t="s">
        <v>51</v>
      </c>
      <c r="C54" t="s">
        <v>19</v>
      </c>
      <c r="D54" t="s">
        <v>89</v>
      </c>
      <c r="E54" s="1">
        <v>0</v>
      </c>
      <c r="F54" s="1"/>
      <c r="G54" s="1"/>
      <c r="H54" s="1"/>
      <c r="I54">
        <v>2</v>
      </c>
      <c r="J54">
        <v>0</v>
      </c>
      <c r="N54">
        <v>2</v>
      </c>
    </row>
    <row r="55" spans="1:24" x14ac:dyDescent="0.25">
      <c r="A55">
        <v>1996</v>
      </c>
      <c r="B55" t="s">
        <v>51</v>
      </c>
      <c r="C55" t="s">
        <v>19</v>
      </c>
      <c r="D55" t="s">
        <v>89</v>
      </c>
      <c r="E55" s="1">
        <v>9015</v>
      </c>
      <c r="F55" s="1">
        <v>0</v>
      </c>
      <c r="G55" s="1">
        <v>19326</v>
      </c>
      <c r="H55" s="1">
        <v>5261</v>
      </c>
      <c r="I55">
        <v>1</v>
      </c>
      <c r="J55">
        <v>2.1</v>
      </c>
      <c r="K55">
        <v>0.67</v>
      </c>
      <c r="L55">
        <v>6.15</v>
      </c>
      <c r="M55">
        <v>1.17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51</v>
      </c>
      <c r="C56" t="s">
        <v>19</v>
      </c>
      <c r="D56" t="s">
        <v>89</v>
      </c>
      <c r="E56" s="1">
        <v>0</v>
      </c>
      <c r="F56" s="1"/>
      <c r="G56" s="1"/>
      <c r="H56" s="1"/>
      <c r="I56">
        <v>2</v>
      </c>
      <c r="J56">
        <v>0</v>
      </c>
      <c r="N56">
        <v>2</v>
      </c>
      <c r="Q56" s="14">
        <v>2015</v>
      </c>
      <c r="R56">
        <v>77753</v>
      </c>
      <c r="S56">
        <v>11559</v>
      </c>
      <c r="T56" s="3">
        <f>S56/R56</f>
        <v>0.1486630740936041</v>
      </c>
      <c r="U56">
        <v>7676</v>
      </c>
      <c r="V56">
        <v>23846</v>
      </c>
      <c r="W56" s="31">
        <f>SQRT((U56/R56)^2+(V56*T56/R56)^2)</f>
        <v>0.10874263323776862</v>
      </c>
    </row>
    <row r="57" spans="1:24" x14ac:dyDescent="0.25">
      <c r="A57">
        <v>1994</v>
      </c>
      <c r="B57" t="s">
        <v>51</v>
      </c>
      <c r="C57" t="s">
        <v>19</v>
      </c>
      <c r="D57" t="s">
        <v>89</v>
      </c>
      <c r="E57" s="1">
        <v>2626</v>
      </c>
      <c r="F57" s="1">
        <v>0</v>
      </c>
      <c r="G57" s="1">
        <v>8305</v>
      </c>
      <c r="H57" s="1">
        <v>2897</v>
      </c>
      <c r="I57">
        <v>1</v>
      </c>
      <c r="J57">
        <v>0.4</v>
      </c>
      <c r="K57">
        <v>0.05</v>
      </c>
      <c r="L57">
        <v>3.28</v>
      </c>
      <c r="M57">
        <v>0.43</v>
      </c>
      <c r="N57">
        <v>2</v>
      </c>
      <c r="Q57" s="14">
        <v>2016</v>
      </c>
      <c r="R57">
        <v>11092</v>
      </c>
      <c r="S57">
        <v>1463</v>
      </c>
      <c r="T57" s="3">
        <f t="shared" ref="T57:T60" si="8">S57/R57</f>
        <v>0.13189686260367833</v>
      </c>
      <c r="U57">
        <v>2107</v>
      </c>
      <c r="V57">
        <v>6328</v>
      </c>
      <c r="W57" s="31">
        <f t="shared" ref="W57:W60" si="9">SQRT((U57/R57)^2+(V57*T57/R57)^2)</f>
        <v>0.20431768828889585</v>
      </c>
    </row>
    <row r="58" spans="1:24" x14ac:dyDescent="0.25">
      <c r="A58">
        <v>1993</v>
      </c>
      <c r="B58" t="s">
        <v>51</v>
      </c>
      <c r="C58" t="s">
        <v>19</v>
      </c>
      <c r="D58" t="s">
        <v>89</v>
      </c>
      <c r="E58" s="1">
        <v>5461</v>
      </c>
      <c r="F58" s="1">
        <v>0</v>
      </c>
      <c r="G58" s="1">
        <v>15340</v>
      </c>
      <c r="H58" s="1">
        <v>5041</v>
      </c>
      <c r="I58">
        <v>1</v>
      </c>
      <c r="J58">
        <v>0.6</v>
      </c>
      <c r="K58">
        <v>0.1</v>
      </c>
      <c r="L58">
        <v>3.59</v>
      </c>
      <c r="M58">
        <v>0.56000000000000005</v>
      </c>
      <c r="N58">
        <v>1</v>
      </c>
      <c r="Q58" s="14">
        <v>2017</v>
      </c>
      <c r="R58">
        <v>27059</v>
      </c>
      <c r="S58">
        <v>10699</v>
      </c>
      <c r="T58" s="3">
        <f t="shared" si="8"/>
        <v>0.39539524742229942</v>
      </c>
      <c r="U58">
        <v>6372</v>
      </c>
      <c r="V58">
        <v>10775</v>
      </c>
      <c r="W58" s="31">
        <f t="shared" si="9"/>
        <v>0.28327237244616604</v>
      </c>
    </row>
    <row r="59" spans="1:24" x14ac:dyDescent="0.25">
      <c r="A59">
        <v>2020</v>
      </c>
      <c r="B59" t="s">
        <v>55</v>
      </c>
      <c r="C59" t="s">
        <v>19</v>
      </c>
      <c r="D59" t="s">
        <v>89</v>
      </c>
      <c r="E59" s="1">
        <v>8851</v>
      </c>
      <c r="F59" s="1">
        <v>0</v>
      </c>
      <c r="G59" s="1">
        <v>19588</v>
      </c>
      <c r="H59" s="1">
        <v>5478</v>
      </c>
      <c r="I59">
        <v>1</v>
      </c>
      <c r="J59">
        <v>2.8</v>
      </c>
      <c r="K59">
        <v>0.85</v>
      </c>
      <c r="L59">
        <v>8.66</v>
      </c>
      <c r="M59">
        <v>1.65</v>
      </c>
      <c r="N59">
        <v>1</v>
      </c>
      <c r="Q59" s="14">
        <v>2018</v>
      </c>
      <c r="R59">
        <v>48643</v>
      </c>
      <c r="S59">
        <v>16545</v>
      </c>
      <c r="T59" s="3">
        <f t="shared" si="8"/>
        <v>0.34013115967353985</v>
      </c>
      <c r="U59">
        <v>7865</v>
      </c>
      <c r="V59">
        <v>15170</v>
      </c>
      <c r="W59" s="31">
        <f t="shared" si="9"/>
        <v>0.1933776446188662</v>
      </c>
    </row>
    <row r="60" spans="1:24" ht="15.75" thickBot="1" x14ac:dyDescent="0.3">
      <c r="A60">
        <v>2019</v>
      </c>
      <c r="B60" t="s">
        <v>55</v>
      </c>
      <c r="C60" t="s">
        <v>19</v>
      </c>
      <c r="D60" t="s">
        <v>89</v>
      </c>
      <c r="E60" s="1">
        <v>9140</v>
      </c>
      <c r="F60" s="1">
        <v>0</v>
      </c>
      <c r="G60" s="1">
        <v>20748</v>
      </c>
      <c r="H60" s="1">
        <v>5923</v>
      </c>
      <c r="I60">
        <v>1</v>
      </c>
      <c r="J60">
        <v>2</v>
      </c>
      <c r="K60">
        <v>0.56999999999999995</v>
      </c>
      <c r="L60">
        <v>6.71</v>
      </c>
      <c r="M60">
        <v>1.26</v>
      </c>
      <c r="N60">
        <v>1</v>
      </c>
      <c r="Q60" s="16">
        <v>2019</v>
      </c>
      <c r="R60" s="17">
        <v>34567</v>
      </c>
      <c r="S60" s="17">
        <v>9140</v>
      </c>
      <c r="T60" s="28">
        <f t="shared" si="8"/>
        <v>0.26441403650880896</v>
      </c>
      <c r="U60">
        <v>5923</v>
      </c>
      <c r="V60" s="17">
        <v>12774</v>
      </c>
      <c r="W60" s="32">
        <f t="shared" si="9"/>
        <v>0.19725107852997911</v>
      </c>
    </row>
    <row r="61" spans="1:24" x14ac:dyDescent="0.25">
      <c r="A61">
        <v>2018</v>
      </c>
      <c r="B61" t="s">
        <v>55</v>
      </c>
      <c r="C61" t="s">
        <v>19</v>
      </c>
      <c r="D61" t="s">
        <v>89</v>
      </c>
      <c r="E61" s="1">
        <v>16545</v>
      </c>
      <c r="F61" s="1">
        <v>1129</v>
      </c>
      <c r="G61" s="1">
        <v>31961</v>
      </c>
      <c r="H61" s="1">
        <v>7865</v>
      </c>
      <c r="I61">
        <v>1</v>
      </c>
      <c r="J61">
        <v>2.2999999999999998</v>
      </c>
      <c r="K61">
        <v>0.91</v>
      </c>
      <c r="L61">
        <v>5.47</v>
      </c>
      <c r="M61">
        <v>1.03</v>
      </c>
      <c r="N61">
        <v>1</v>
      </c>
    </row>
    <row r="62" spans="1:24" x14ac:dyDescent="0.25">
      <c r="A62">
        <v>2017</v>
      </c>
      <c r="B62" t="s">
        <v>55</v>
      </c>
      <c r="C62" t="s">
        <v>19</v>
      </c>
      <c r="D62" t="s">
        <v>89</v>
      </c>
      <c r="E62" s="1">
        <v>10699</v>
      </c>
      <c r="F62" s="1">
        <v>0</v>
      </c>
      <c r="G62" s="1">
        <v>23188</v>
      </c>
      <c r="H62" s="1">
        <v>6372</v>
      </c>
      <c r="I62">
        <v>1</v>
      </c>
      <c r="J62">
        <v>2.7</v>
      </c>
      <c r="K62">
        <v>0.86</v>
      </c>
      <c r="L62">
        <v>8.2200000000000006</v>
      </c>
      <c r="M62">
        <v>1.57</v>
      </c>
      <c r="N62">
        <v>1</v>
      </c>
    </row>
    <row r="63" spans="1:24" x14ac:dyDescent="0.25">
      <c r="A63">
        <v>2016</v>
      </c>
      <c r="B63" t="s">
        <v>55</v>
      </c>
      <c r="C63" t="s">
        <v>19</v>
      </c>
      <c r="D63" t="s">
        <v>89</v>
      </c>
      <c r="E63" s="1">
        <v>1463</v>
      </c>
      <c r="F63" s="1">
        <v>0</v>
      </c>
      <c r="G63" s="1">
        <v>5593</v>
      </c>
      <c r="H63" s="1">
        <v>2107</v>
      </c>
      <c r="I63">
        <v>1</v>
      </c>
      <c r="J63">
        <v>0.5</v>
      </c>
      <c r="K63">
        <v>0.03</v>
      </c>
      <c r="L63">
        <v>7.64</v>
      </c>
      <c r="M63">
        <v>0.7</v>
      </c>
      <c r="N63">
        <v>2</v>
      </c>
    </row>
    <row r="64" spans="1:24" x14ac:dyDescent="0.25">
      <c r="A64">
        <v>2015</v>
      </c>
      <c r="B64" t="s">
        <v>55</v>
      </c>
      <c r="C64" t="s">
        <v>19</v>
      </c>
      <c r="D64" t="s">
        <v>89</v>
      </c>
      <c r="E64" s="1">
        <v>11559</v>
      </c>
      <c r="F64" s="1">
        <v>0</v>
      </c>
      <c r="G64" s="1">
        <v>26603</v>
      </c>
      <c r="H64" s="1">
        <v>7676</v>
      </c>
      <c r="I64">
        <v>1</v>
      </c>
      <c r="J64">
        <v>2.7</v>
      </c>
      <c r="K64">
        <v>0.75</v>
      </c>
      <c r="L64">
        <v>9.1199999999999992</v>
      </c>
      <c r="M64">
        <v>1.72</v>
      </c>
      <c r="N64">
        <v>1</v>
      </c>
    </row>
    <row r="65" spans="1:14" x14ac:dyDescent="0.25">
      <c r="A65">
        <v>2014</v>
      </c>
      <c r="B65" t="s">
        <v>55</v>
      </c>
      <c r="C65" t="s">
        <v>19</v>
      </c>
      <c r="D65" t="s">
        <v>89</v>
      </c>
      <c r="E65" s="1">
        <v>27787</v>
      </c>
      <c r="F65" s="1">
        <v>4052</v>
      </c>
      <c r="G65" s="1">
        <v>51522</v>
      </c>
      <c r="H65" s="1">
        <v>12110</v>
      </c>
      <c r="I65">
        <v>1</v>
      </c>
      <c r="J65">
        <v>9.8000000000000007</v>
      </c>
      <c r="K65">
        <v>4.3899999999999997</v>
      </c>
      <c r="L65">
        <v>20.350000000000001</v>
      </c>
      <c r="M65">
        <v>3.86</v>
      </c>
      <c r="N65">
        <v>1</v>
      </c>
    </row>
    <row r="66" spans="1:14" x14ac:dyDescent="0.25">
      <c r="A66">
        <v>2013</v>
      </c>
      <c r="B66" t="s">
        <v>55</v>
      </c>
      <c r="C66" t="s">
        <v>19</v>
      </c>
      <c r="D66" t="s">
        <v>89</v>
      </c>
      <c r="E66" s="1">
        <v>16118</v>
      </c>
      <c r="F66" s="1">
        <v>0</v>
      </c>
      <c r="G66" s="1">
        <v>32307</v>
      </c>
      <c r="H66" s="1">
        <v>8260</v>
      </c>
      <c r="I66">
        <v>1</v>
      </c>
      <c r="J66">
        <v>5.4</v>
      </c>
      <c r="K66">
        <v>2.08</v>
      </c>
      <c r="L66">
        <v>13.14</v>
      </c>
      <c r="M66">
        <v>2.54</v>
      </c>
      <c r="N66">
        <v>1</v>
      </c>
    </row>
    <row r="67" spans="1:14" x14ac:dyDescent="0.25">
      <c r="A67">
        <v>2012</v>
      </c>
      <c r="B67" t="s">
        <v>55</v>
      </c>
      <c r="C67" t="s">
        <v>19</v>
      </c>
      <c r="D67" t="s">
        <v>89</v>
      </c>
      <c r="E67" s="1">
        <v>14526</v>
      </c>
      <c r="F67" s="1">
        <v>0</v>
      </c>
      <c r="G67" s="1">
        <v>31084</v>
      </c>
      <c r="H67" s="1">
        <v>8448</v>
      </c>
      <c r="I67">
        <v>1</v>
      </c>
      <c r="J67">
        <v>4.2</v>
      </c>
      <c r="K67">
        <v>1.37</v>
      </c>
      <c r="L67">
        <v>12.07</v>
      </c>
      <c r="M67">
        <v>2.34</v>
      </c>
      <c r="N67">
        <v>1</v>
      </c>
    </row>
    <row r="68" spans="1:14" x14ac:dyDescent="0.25">
      <c r="A68">
        <v>2011</v>
      </c>
      <c r="B68" t="s">
        <v>55</v>
      </c>
      <c r="C68" t="s">
        <v>19</v>
      </c>
      <c r="D68" t="s">
        <v>89</v>
      </c>
      <c r="E68" s="1">
        <v>0</v>
      </c>
      <c r="F68" s="1"/>
      <c r="G68" s="1"/>
      <c r="H68" s="1"/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55</v>
      </c>
      <c r="C69" t="s">
        <v>19</v>
      </c>
      <c r="D69" t="s">
        <v>89</v>
      </c>
      <c r="E69" s="1">
        <v>12118</v>
      </c>
      <c r="F69" s="1">
        <v>0</v>
      </c>
      <c r="G69" s="1">
        <v>25503</v>
      </c>
      <c r="H69" s="1">
        <v>6829</v>
      </c>
      <c r="I69">
        <v>1</v>
      </c>
      <c r="J69">
        <v>4.5</v>
      </c>
      <c r="K69">
        <v>1.58</v>
      </c>
      <c r="L69">
        <v>12.24</v>
      </c>
      <c r="M69">
        <v>2.38</v>
      </c>
      <c r="N69">
        <v>1</v>
      </c>
    </row>
    <row r="70" spans="1:14" x14ac:dyDescent="0.25">
      <c r="A70">
        <v>2009</v>
      </c>
      <c r="B70" t="s">
        <v>55</v>
      </c>
      <c r="C70" t="s">
        <v>19</v>
      </c>
      <c r="D70" t="s">
        <v>89</v>
      </c>
      <c r="E70" s="1">
        <v>7098</v>
      </c>
      <c r="F70" s="1">
        <v>0</v>
      </c>
      <c r="G70" s="1">
        <v>18699</v>
      </c>
      <c r="H70" s="1">
        <v>5919</v>
      </c>
      <c r="I70">
        <v>1</v>
      </c>
      <c r="J70">
        <v>2.2999999999999998</v>
      </c>
      <c r="K70">
        <v>0.47</v>
      </c>
      <c r="L70">
        <v>10.76</v>
      </c>
      <c r="M70">
        <v>1.88</v>
      </c>
      <c r="N70">
        <v>1</v>
      </c>
    </row>
    <row r="71" spans="1:14" x14ac:dyDescent="0.25">
      <c r="A71">
        <v>2008</v>
      </c>
      <c r="B71" t="s">
        <v>55</v>
      </c>
      <c r="C71" t="s">
        <v>19</v>
      </c>
      <c r="D71" t="s">
        <v>89</v>
      </c>
      <c r="E71" s="1">
        <v>9294</v>
      </c>
      <c r="F71" s="1">
        <v>0</v>
      </c>
      <c r="G71" s="1">
        <v>24124</v>
      </c>
      <c r="H71" s="1">
        <v>7567</v>
      </c>
      <c r="I71">
        <v>1</v>
      </c>
      <c r="J71">
        <v>2.7</v>
      </c>
      <c r="K71">
        <v>0.55000000000000004</v>
      </c>
      <c r="L71">
        <v>11.88</v>
      </c>
      <c r="M71">
        <v>2.11</v>
      </c>
      <c r="N71">
        <v>1</v>
      </c>
    </row>
    <row r="72" spans="1:14" x14ac:dyDescent="0.25">
      <c r="A72">
        <v>2007</v>
      </c>
      <c r="B72" t="s">
        <v>55</v>
      </c>
      <c r="C72" t="s">
        <v>19</v>
      </c>
      <c r="D72" t="s">
        <v>89</v>
      </c>
      <c r="E72" s="1">
        <v>6069</v>
      </c>
      <c r="F72" s="1">
        <v>157</v>
      </c>
      <c r="G72" s="1">
        <v>11981</v>
      </c>
      <c r="H72" s="1">
        <v>3016</v>
      </c>
      <c r="I72">
        <v>1</v>
      </c>
      <c r="J72">
        <v>2.4</v>
      </c>
      <c r="K72">
        <v>0.98</v>
      </c>
      <c r="L72">
        <v>5.98</v>
      </c>
      <c r="M72">
        <v>1.1299999999999999</v>
      </c>
      <c r="N72">
        <v>1</v>
      </c>
    </row>
    <row r="73" spans="1:14" x14ac:dyDescent="0.25">
      <c r="A73">
        <v>2006</v>
      </c>
      <c r="B73" t="s">
        <v>55</v>
      </c>
      <c r="C73" t="s">
        <v>19</v>
      </c>
      <c r="D73" t="s">
        <v>89</v>
      </c>
      <c r="E73" s="1">
        <v>20898</v>
      </c>
      <c r="F73" s="1">
        <v>1396</v>
      </c>
      <c r="G73" s="1">
        <v>40401</v>
      </c>
      <c r="H73" s="1">
        <v>9950</v>
      </c>
      <c r="I73">
        <v>1</v>
      </c>
      <c r="J73">
        <v>4.5</v>
      </c>
      <c r="K73">
        <v>1.83</v>
      </c>
      <c r="L73">
        <v>10.68</v>
      </c>
      <c r="M73">
        <v>2.04</v>
      </c>
      <c r="N73">
        <v>1</v>
      </c>
    </row>
    <row r="74" spans="1:14" x14ac:dyDescent="0.25">
      <c r="A74">
        <v>2005</v>
      </c>
      <c r="B74" t="s">
        <v>55</v>
      </c>
      <c r="C74" t="s">
        <v>19</v>
      </c>
      <c r="D74" t="s">
        <v>89</v>
      </c>
      <c r="E74" s="1">
        <v>22043</v>
      </c>
      <c r="F74" s="1">
        <v>1603</v>
      </c>
      <c r="G74" s="1">
        <v>42484</v>
      </c>
      <c r="H74" s="1">
        <v>10429</v>
      </c>
      <c r="I74">
        <v>1</v>
      </c>
      <c r="J74">
        <v>10.6</v>
      </c>
      <c r="K74">
        <v>4.43</v>
      </c>
      <c r="L74">
        <v>23.29</v>
      </c>
      <c r="M74">
        <v>4.54</v>
      </c>
      <c r="N74">
        <v>1</v>
      </c>
    </row>
    <row r="75" spans="1:14" x14ac:dyDescent="0.25">
      <c r="A75">
        <v>2004</v>
      </c>
      <c r="B75" t="s">
        <v>55</v>
      </c>
      <c r="C75" t="s">
        <v>19</v>
      </c>
      <c r="D75" t="s">
        <v>89</v>
      </c>
      <c r="E75" s="1">
        <v>12587</v>
      </c>
      <c r="F75" s="1">
        <v>0</v>
      </c>
      <c r="G75" s="1">
        <v>26612</v>
      </c>
      <c r="H75" s="1">
        <v>7156</v>
      </c>
      <c r="I75">
        <v>1</v>
      </c>
      <c r="J75">
        <v>4.9000000000000004</v>
      </c>
      <c r="K75">
        <v>1.66</v>
      </c>
      <c r="L75">
        <v>13.68</v>
      </c>
      <c r="M75">
        <v>2.67</v>
      </c>
      <c r="N75">
        <v>1</v>
      </c>
    </row>
    <row r="76" spans="1:14" x14ac:dyDescent="0.25">
      <c r="A76">
        <v>2003</v>
      </c>
      <c r="B76" t="s">
        <v>55</v>
      </c>
      <c r="C76" t="s">
        <v>19</v>
      </c>
      <c r="D76" t="s">
        <v>89</v>
      </c>
      <c r="E76" s="1">
        <v>24892</v>
      </c>
      <c r="F76" s="1">
        <v>4127</v>
      </c>
      <c r="G76" s="1">
        <v>45656</v>
      </c>
      <c r="H76" s="1">
        <v>10594</v>
      </c>
      <c r="I76">
        <v>1</v>
      </c>
      <c r="J76">
        <v>7.7</v>
      </c>
      <c r="K76">
        <v>3.49</v>
      </c>
      <c r="L76">
        <v>15.95</v>
      </c>
      <c r="M76">
        <v>2.99</v>
      </c>
      <c r="N76">
        <v>1</v>
      </c>
    </row>
    <row r="77" spans="1:14" x14ac:dyDescent="0.25">
      <c r="A77">
        <v>2002</v>
      </c>
      <c r="B77" t="s">
        <v>55</v>
      </c>
      <c r="C77" t="s">
        <v>19</v>
      </c>
      <c r="D77" t="s">
        <v>89</v>
      </c>
      <c r="E77" s="1">
        <v>33944</v>
      </c>
      <c r="F77" s="1">
        <v>9427</v>
      </c>
      <c r="G77" s="1">
        <v>58461</v>
      </c>
      <c r="H77" s="1">
        <v>12509</v>
      </c>
      <c r="I77">
        <v>1</v>
      </c>
      <c r="J77">
        <v>9.6999999999999993</v>
      </c>
      <c r="K77">
        <v>5.04</v>
      </c>
      <c r="L77">
        <v>17.88</v>
      </c>
      <c r="M77">
        <v>3.16</v>
      </c>
      <c r="N77">
        <v>1</v>
      </c>
    </row>
    <row r="78" spans="1:14" x14ac:dyDescent="0.25">
      <c r="A78">
        <v>2001</v>
      </c>
      <c r="B78" t="s">
        <v>55</v>
      </c>
      <c r="C78" t="s">
        <v>19</v>
      </c>
      <c r="D78" t="s">
        <v>89</v>
      </c>
      <c r="E78" s="1">
        <v>31045</v>
      </c>
      <c r="F78" s="1">
        <v>8009</v>
      </c>
      <c r="G78" s="1">
        <v>54082</v>
      </c>
      <c r="H78" s="1">
        <v>11754</v>
      </c>
      <c r="I78">
        <v>1</v>
      </c>
      <c r="J78">
        <v>6.5</v>
      </c>
      <c r="K78">
        <v>3.22</v>
      </c>
      <c r="L78">
        <v>12.73</v>
      </c>
      <c r="M78">
        <v>2.2999999999999998</v>
      </c>
      <c r="N78">
        <v>1</v>
      </c>
    </row>
    <row r="79" spans="1:14" x14ac:dyDescent="0.25">
      <c r="A79">
        <v>2000</v>
      </c>
      <c r="B79" t="s">
        <v>55</v>
      </c>
      <c r="C79" t="s">
        <v>19</v>
      </c>
      <c r="D79" t="s">
        <v>89</v>
      </c>
      <c r="E79" s="1">
        <v>33416</v>
      </c>
      <c r="F79" s="1">
        <v>9550</v>
      </c>
      <c r="G79" s="1">
        <v>57283</v>
      </c>
      <c r="H79" s="1">
        <v>12177</v>
      </c>
      <c r="I79">
        <v>0</v>
      </c>
      <c r="J79">
        <v>9.1</v>
      </c>
      <c r="K79">
        <v>4.72</v>
      </c>
      <c r="L79">
        <v>16.86</v>
      </c>
      <c r="M79">
        <v>2.98</v>
      </c>
      <c r="N79">
        <v>0</v>
      </c>
    </row>
    <row r="80" spans="1:14" x14ac:dyDescent="0.25">
      <c r="A80">
        <v>1999</v>
      </c>
      <c r="B80" t="s">
        <v>55</v>
      </c>
      <c r="C80" t="s">
        <v>19</v>
      </c>
      <c r="D80" t="s">
        <v>89</v>
      </c>
      <c r="E80" s="1">
        <v>29953</v>
      </c>
      <c r="F80" s="1">
        <v>6198</v>
      </c>
      <c r="G80" s="1">
        <v>53707</v>
      </c>
      <c r="H80" s="1">
        <v>12120</v>
      </c>
      <c r="I80">
        <v>1</v>
      </c>
      <c r="J80">
        <v>5.0999999999999996</v>
      </c>
      <c r="K80">
        <v>2.38</v>
      </c>
      <c r="L80">
        <v>10.46</v>
      </c>
      <c r="M80">
        <v>1.92</v>
      </c>
      <c r="N80">
        <v>1</v>
      </c>
    </row>
    <row r="81" spans="1:14" x14ac:dyDescent="0.25">
      <c r="A81">
        <v>1998</v>
      </c>
      <c r="B81" t="s">
        <v>55</v>
      </c>
      <c r="C81" t="s">
        <v>19</v>
      </c>
      <c r="D81" t="s">
        <v>89</v>
      </c>
      <c r="E81" s="1">
        <v>10507</v>
      </c>
      <c r="F81" s="1">
        <v>0</v>
      </c>
      <c r="G81" s="1">
        <v>21101</v>
      </c>
      <c r="H81" s="1">
        <v>5405</v>
      </c>
      <c r="I81">
        <v>1</v>
      </c>
      <c r="J81">
        <v>2.7</v>
      </c>
      <c r="K81">
        <v>1.01</v>
      </c>
      <c r="L81">
        <v>6.93</v>
      </c>
      <c r="M81">
        <v>1.32</v>
      </c>
      <c r="N81">
        <v>1</v>
      </c>
    </row>
    <row r="82" spans="1:14" x14ac:dyDescent="0.25">
      <c r="A82">
        <v>1997</v>
      </c>
      <c r="B82" t="s">
        <v>55</v>
      </c>
      <c r="C82" t="s">
        <v>19</v>
      </c>
      <c r="D82" t="s">
        <v>89</v>
      </c>
      <c r="E82" s="1">
        <v>23452</v>
      </c>
      <c r="F82" s="1">
        <v>2567</v>
      </c>
      <c r="G82" s="1">
        <v>44337</v>
      </c>
      <c r="H82" s="1">
        <v>10656</v>
      </c>
      <c r="I82">
        <v>1</v>
      </c>
      <c r="J82">
        <v>4.2</v>
      </c>
      <c r="K82">
        <v>1.8</v>
      </c>
      <c r="L82">
        <v>9.66</v>
      </c>
      <c r="M82">
        <v>1.83</v>
      </c>
      <c r="N82">
        <v>1</v>
      </c>
    </row>
    <row r="83" spans="1:14" x14ac:dyDescent="0.25">
      <c r="A83">
        <v>1996</v>
      </c>
      <c r="B83" t="s">
        <v>55</v>
      </c>
      <c r="C83" t="s">
        <v>19</v>
      </c>
      <c r="D83" t="s">
        <v>89</v>
      </c>
      <c r="E83" s="1">
        <v>18776</v>
      </c>
      <c r="F83" s="1">
        <v>2938</v>
      </c>
      <c r="G83" s="1">
        <v>34614</v>
      </c>
      <c r="H83" s="1">
        <v>8081</v>
      </c>
      <c r="I83">
        <v>1</v>
      </c>
      <c r="J83">
        <v>4.3</v>
      </c>
      <c r="K83">
        <v>1.91</v>
      </c>
      <c r="L83">
        <v>9.3699999999999992</v>
      </c>
      <c r="M83">
        <v>1.75</v>
      </c>
      <c r="N83">
        <v>1</v>
      </c>
    </row>
    <row r="84" spans="1:14" x14ac:dyDescent="0.25">
      <c r="A84">
        <v>1995</v>
      </c>
      <c r="B84" t="s">
        <v>55</v>
      </c>
      <c r="C84" t="s">
        <v>19</v>
      </c>
      <c r="D84" t="s">
        <v>89</v>
      </c>
      <c r="E84" s="1">
        <v>53018</v>
      </c>
      <c r="F84" s="1">
        <v>24859</v>
      </c>
      <c r="G84" s="1">
        <v>81177</v>
      </c>
      <c r="H84" s="1">
        <v>14367</v>
      </c>
      <c r="I84">
        <v>0</v>
      </c>
      <c r="J84">
        <v>9.4</v>
      </c>
      <c r="K84">
        <v>5.77</v>
      </c>
      <c r="L84">
        <v>14.99</v>
      </c>
      <c r="M84">
        <v>2.2999999999999998</v>
      </c>
      <c r="N84">
        <v>0</v>
      </c>
    </row>
    <row r="85" spans="1:14" x14ac:dyDescent="0.25">
      <c r="A85">
        <v>1994</v>
      </c>
      <c r="B85" t="s">
        <v>55</v>
      </c>
      <c r="C85" t="s">
        <v>19</v>
      </c>
      <c r="D85" t="s">
        <v>89</v>
      </c>
      <c r="E85" s="1">
        <v>19535</v>
      </c>
      <c r="F85" s="1">
        <v>2628</v>
      </c>
      <c r="G85" s="1">
        <v>36441</v>
      </c>
      <c r="H85" s="1">
        <v>8626</v>
      </c>
      <c r="I85">
        <v>1</v>
      </c>
      <c r="J85">
        <v>2.9</v>
      </c>
      <c r="K85">
        <v>1.24</v>
      </c>
      <c r="L85">
        <v>6.6</v>
      </c>
      <c r="M85">
        <v>1.24</v>
      </c>
      <c r="N85">
        <v>1</v>
      </c>
    </row>
    <row r="86" spans="1:14" x14ac:dyDescent="0.25">
      <c r="A86">
        <v>1993</v>
      </c>
      <c r="B86" t="s">
        <v>55</v>
      </c>
      <c r="C86" t="s">
        <v>19</v>
      </c>
      <c r="D86" t="s">
        <v>89</v>
      </c>
      <c r="E86" s="1">
        <v>38048</v>
      </c>
      <c r="F86" s="1">
        <v>8850</v>
      </c>
      <c r="G86" s="1">
        <v>67245</v>
      </c>
      <c r="H86" s="1">
        <v>14897</v>
      </c>
      <c r="I86">
        <v>0</v>
      </c>
      <c r="J86">
        <v>4.2</v>
      </c>
      <c r="K86">
        <v>2.02</v>
      </c>
      <c r="L86">
        <v>8.67</v>
      </c>
      <c r="M86">
        <v>1.58</v>
      </c>
      <c r="N86">
        <v>0</v>
      </c>
    </row>
    <row r="87" spans="1:14" x14ac:dyDescent="0.25">
      <c r="A87">
        <v>2020</v>
      </c>
      <c r="B87" t="s">
        <v>54</v>
      </c>
      <c r="C87" t="s">
        <v>19</v>
      </c>
      <c r="D87" t="s">
        <v>89</v>
      </c>
      <c r="E87" s="1">
        <v>9522</v>
      </c>
      <c r="F87" s="1">
        <v>0</v>
      </c>
      <c r="G87" s="1">
        <v>20722</v>
      </c>
      <c r="H87" s="1">
        <v>5715</v>
      </c>
      <c r="I87">
        <v>1</v>
      </c>
      <c r="J87">
        <v>3</v>
      </c>
      <c r="K87">
        <v>0.95</v>
      </c>
      <c r="L87">
        <v>8.9700000000000006</v>
      </c>
      <c r="M87">
        <v>1.72</v>
      </c>
      <c r="N87">
        <v>1</v>
      </c>
    </row>
    <row r="88" spans="1:14" x14ac:dyDescent="0.25">
      <c r="A88">
        <v>2019</v>
      </c>
      <c r="B88" t="s">
        <v>54</v>
      </c>
      <c r="C88" t="s">
        <v>19</v>
      </c>
      <c r="D88" t="s">
        <v>89</v>
      </c>
      <c r="E88" s="1">
        <v>8498</v>
      </c>
      <c r="F88" s="1">
        <v>0</v>
      </c>
      <c r="G88" s="1">
        <v>19643</v>
      </c>
      <c r="H88" s="1">
        <v>5686</v>
      </c>
      <c r="I88">
        <v>1</v>
      </c>
      <c r="J88">
        <v>1.9</v>
      </c>
      <c r="K88">
        <v>0.51</v>
      </c>
      <c r="L88">
        <v>6.5</v>
      </c>
      <c r="M88">
        <v>1.21</v>
      </c>
      <c r="N88">
        <v>1</v>
      </c>
    </row>
    <row r="89" spans="1:14" x14ac:dyDescent="0.25">
      <c r="A89">
        <v>2018</v>
      </c>
      <c r="B89" t="s">
        <v>54</v>
      </c>
      <c r="C89" t="s">
        <v>19</v>
      </c>
      <c r="D89" t="s">
        <v>89</v>
      </c>
      <c r="E89" s="1">
        <v>10253</v>
      </c>
      <c r="F89" s="1">
        <v>0</v>
      </c>
      <c r="G89" s="1">
        <v>21896</v>
      </c>
      <c r="H89" s="1">
        <v>5941</v>
      </c>
      <c r="I89">
        <v>1</v>
      </c>
      <c r="J89">
        <v>1.4</v>
      </c>
      <c r="K89">
        <v>0.46</v>
      </c>
      <c r="L89">
        <v>4.18</v>
      </c>
      <c r="M89">
        <v>0.79</v>
      </c>
      <c r="N89">
        <v>1</v>
      </c>
    </row>
    <row r="90" spans="1:14" x14ac:dyDescent="0.25">
      <c r="A90">
        <v>2017</v>
      </c>
      <c r="B90" t="s">
        <v>54</v>
      </c>
      <c r="C90" t="s">
        <v>19</v>
      </c>
      <c r="D90" t="s">
        <v>89</v>
      </c>
      <c r="E90" s="1">
        <v>2948</v>
      </c>
      <c r="F90" s="1">
        <v>0</v>
      </c>
      <c r="G90" s="1">
        <v>9149</v>
      </c>
      <c r="H90" s="1">
        <v>3163</v>
      </c>
      <c r="I90">
        <v>1</v>
      </c>
      <c r="J90">
        <v>0.7</v>
      </c>
      <c r="K90">
        <v>0.09</v>
      </c>
      <c r="L90">
        <v>5.8</v>
      </c>
      <c r="M90">
        <v>0.8</v>
      </c>
      <c r="N90">
        <v>1</v>
      </c>
    </row>
    <row r="91" spans="1:14" x14ac:dyDescent="0.25">
      <c r="A91">
        <v>2016</v>
      </c>
      <c r="B91" t="s">
        <v>54</v>
      </c>
      <c r="C91" t="s">
        <v>19</v>
      </c>
      <c r="D91" t="s">
        <v>89</v>
      </c>
      <c r="E91" s="1">
        <v>4032</v>
      </c>
      <c r="F91" s="1">
        <v>0</v>
      </c>
      <c r="G91" s="1">
        <v>11130</v>
      </c>
      <c r="H91" s="1">
        <v>3622</v>
      </c>
      <c r="I91">
        <v>1</v>
      </c>
      <c r="J91">
        <v>1.4</v>
      </c>
      <c r="K91">
        <v>0.24</v>
      </c>
      <c r="L91">
        <v>7.36</v>
      </c>
      <c r="M91">
        <v>1.2</v>
      </c>
      <c r="N91">
        <v>1</v>
      </c>
    </row>
    <row r="92" spans="1:14" x14ac:dyDescent="0.25">
      <c r="A92">
        <v>2015</v>
      </c>
      <c r="B92" t="s">
        <v>54</v>
      </c>
      <c r="C92" t="s">
        <v>19</v>
      </c>
      <c r="D92" t="s">
        <v>89</v>
      </c>
      <c r="E92" s="1">
        <v>12616</v>
      </c>
      <c r="F92" s="1">
        <v>0</v>
      </c>
      <c r="G92" s="1">
        <v>28430</v>
      </c>
      <c r="H92" s="1">
        <v>8069</v>
      </c>
      <c r="I92">
        <v>1</v>
      </c>
      <c r="J92">
        <v>2.9</v>
      </c>
      <c r="K92">
        <v>0.86</v>
      </c>
      <c r="L92">
        <v>9.4700000000000006</v>
      </c>
      <c r="M92">
        <v>1.8</v>
      </c>
      <c r="N92">
        <v>1</v>
      </c>
    </row>
    <row r="93" spans="1:14" x14ac:dyDescent="0.25">
      <c r="A93">
        <v>2014</v>
      </c>
      <c r="B93" t="s">
        <v>54</v>
      </c>
      <c r="C93" t="s">
        <v>19</v>
      </c>
      <c r="D93" t="s">
        <v>89</v>
      </c>
      <c r="E93" s="1">
        <v>14923</v>
      </c>
      <c r="F93" s="1">
        <v>0</v>
      </c>
      <c r="G93" s="1">
        <v>31400</v>
      </c>
      <c r="H93" s="1">
        <v>8407</v>
      </c>
      <c r="I93">
        <v>1</v>
      </c>
      <c r="J93">
        <v>5.2</v>
      </c>
      <c r="K93">
        <v>1.81</v>
      </c>
      <c r="L93">
        <v>14.28</v>
      </c>
      <c r="M93">
        <v>2.79</v>
      </c>
      <c r="N93">
        <v>1</v>
      </c>
    </row>
    <row r="94" spans="1:14" x14ac:dyDescent="0.25">
      <c r="A94">
        <v>2013</v>
      </c>
      <c r="B94" t="s">
        <v>54</v>
      </c>
      <c r="C94" t="s">
        <v>19</v>
      </c>
      <c r="D94" t="s">
        <v>89</v>
      </c>
      <c r="E94" s="1">
        <v>3050</v>
      </c>
      <c r="F94" s="1">
        <v>0</v>
      </c>
      <c r="G94" s="1">
        <v>8930</v>
      </c>
      <c r="H94" s="1">
        <v>3000</v>
      </c>
      <c r="I94">
        <v>1</v>
      </c>
      <c r="J94">
        <v>1</v>
      </c>
      <c r="K94">
        <v>0.15</v>
      </c>
      <c r="L94">
        <v>6.48</v>
      </c>
      <c r="M94">
        <v>0.98</v>
      </c>
      <c r="N94">
        <v>1</v>
      </c>
    </row>
    <row r="95" spans="1:14" x14ac:dyDescent="0.25">
      <c r="A95">
        <v>2012</v>
      </c>
      <c r="B95" t="s">
        <v>54</v>
      </c>
      <c r="C95" t="s">
        <v>19</v>
      </c>
      <c r="D95" t="s">
        <v>89</v>
      </c>
      <c r="E95" s="1">
        <v>0</v>
      </c>
      <c r="F95" s="1"/>
      <c r="G95" s="1"/>
      <c r="H95" s="1"/>
      <c r="I95">
        <v>2</v>
      </c>
      <c r="J95">
        <v>0</v>
      </c>
      <c r="N95">
        <v>2</v>
      </c>
    </row>
    <row r="96" spans="1:14" x14ac:dyDescent="0.25">
      <c r="A96">
        <v>2011</v>
      </c>
      <c r="B96" t="s">
        <v>54</v>
      </c>
      <c r="C96" t="s">
        <v>19</v>
      </c>
      <c r="D96" t="s">
        <v>89</v>
      </c>
      <c r="E96" s="1">
        <v>18680</v>
      </c>
      <c r="F96" s="1">
        <v>1613</v>
      </c>
      <c r="G96" s="1">
        <v>35746</v>
      </c>
      <c r="H96" s="1">
        <v>8708</v>
      </c>
      <c r="I96">
        <v>1</v>
      </c>
      <c r="J96">
        <v>7.6</v>
      </c>
      <c r="K96">
        <v>3.24</v>
      </c>
      <c r="L96">
        <v>17.02</v>
      </c>
      <c r="M96">
        <v>3.27</v>
      </c>
      <c r="N96">
        <v>1</v>
      </c>
    </row>
    <row r="97" spans="1:14" x14ac:dyDescent="0.25">
      <c r="A97">
        <v>2010</v>
      </c>
      <c r="B97" t="s">
        <v>54</v>
      </c>
      <c r="C97" t="s">
        <v>19</v>
      </c>
      <c r="D97" t="s">
        <v>89</v>
      </c>
      <c r="E97" s="1">
        <v>5623</v>
      </c>
      <c r="F97" s="1">
        <v>0</v>
      </c>
      <c r="G97" s="1">
        <v>14000</v>
      </c>
      <c r="H97" s="1">
        <v>4274</v>
      </c>
      <c r="I97">
        <v>1</v>
      </c>
      <c r="J97">
        <v>2.1</v>
      </c>
      <c r="K97">
        <v>0.49</v>
      </c>
      <c r="L97">
        <v>8.5</v>
      </c>
      <c r="M97">
        <v>1.54</v>
      </c>
      <c r="N97">
        <v>1</v>
      </c>
    </row>
    <row r="98" spans="1:14" x14ac:dyDescent="0.25">
      <c r="A98">
        <v>2009</v>
      </c>
      <c r="B98" t="s">
        <v>54</v>
      </c>
      <c r="C98" t="s">
        <v>19</v>
      </c>
      <c r="D98" t="s">
        <v>89</v>
      </c>
      <c r="E98" s="1">
        <v>10472</v>
      </c>
      <c r="F98" s="1">
        <v>0</v>
      </c>
      <c r="G98" s="1">
        <v>24985</v>
      </c>
      <c r="H98" s="1">
        <v>7405</v>
      </c>
      <c r="I98">
        <v>1</v>
      </c>
      <c r="J98">
        <v>3.4</v>
      </c>
      <c r="K98">
        <v>0.89</v>
      </c>
      <c r="L98">
        <v>12.31</v>
      </c>
      <c r="M98">
        <v>2.3199999999999998</v>
      </c>
      <c r="N98">
        <v>1</v>
      </c>
    </row>
    <row r="99" spans="1:14" x14ac:dyDescent="0.25">
      <c r="A99">
        <v>2008</v>
      </c>
      <c r="B99" t="s">
        <v>54</v>
      </c>
      <c r="C99" t="s">
        <v>19</v>
      </c>
      <c r="D99" t="s">
        <v>89</v>
      </c>
      <c r="E99" s="1">
        <v>10673</v>
      </c>
      <c r="F99" s="1">
        <v>0</v>
      </c>
      <c r="G99" s="1">
        <v>26671</v>
      </c>
      <c r="H99" s="1">
        <v>8162</v>
      </c>
      <c r="I99">
        <v>1</v>
      </c>
      <c r="J99">
        <v>3.1</v>
      </c>
      <c r="K99">
        <v>0.7</v>
      </c>
      <c r="L99">
        <v>12.37</v>
      </c>
      <c r="M99">
        <v>2.27</v>
      </c>
      <c r="N99">
        <v>1</v>
      </c>
    </row>
    <row r="100" spans="1:14" x14ac:dyDescent="0.25">
      <c r="A100">
        <v>2007</v>
      </c>
      <c r="B100" t="s">
        <v>54</v>
      </c>
      <c r="C100" t="s">
        <v>19</v>
      </c>
      <c r="D100" t="s">
        <v>89</v>
      </c>
      <c r="E100" s="1">
        <v>22206</v>
      </c>
      <c r="F100" s="1">
        <v>7270</v>
      </c>
      <c r="G100" s="1">
        <v>37142</v>
      </c>
      <c r="H100" s="1">
        <v>7621</v>
      </c>
      <c r="I100">
        <v>1</v>
      </c>
      <c r="J100">
        <v>8.9</v>
      </c>
      <c r="K100">
        <v>4.97</v>
      </c>
      <c r="L100">
        <v>15.58</v>
      </c>
      <c r="M100">
        <v>2.62</v>
      </c>
      <c r="N100">
        <v>1</v>
      </c>
    </row>
    <row r="101" spans="1:14" x14ac:dyDescent="0.25">
      <c r="A101">
        <v>2006</v>
      </c>
      <c r="B101" t="s">
        <v>54</v>
      </c>
      <c r="C101" t="s">
        <v>19</v>
      </c>
      <c r="D101" t="s">
        <v>89</v>
      </c>
      <c r="E101" s="1">
        <v>19724</v>
      </c>
      <c r="F101" s="1">
        <v>864</v>
      </c>
      <c r="G101" s="1">
        <v>38585</v>
      </c>
      <c r="H101" s="1">
        <v>9623</v>
      </c>
      <c r="I101">
        <v>1</v>
      </c>
      <c r="J101">
        <v>4.3</v>
      </c>
      <c r="K101">
        <v>1.69</v>
      </c>
      <c r="L101">
        <v>10.32</v>
      </c>
      <c r="M101">
        <v>1.98</v>
      </c>
      <c r="N101">
        <v>1</v>
      </c>
    </row>
    <row r="102" spans="1:14" x14ac:dyDescent="0.25">
      <c r="A102">
        <v>2005</v>
      </c>
      <c r="B102" t="s">
        <v>54</v>
      </c>
      <c r="C102" t="s">
        <v>19</v>
      </c>
      <c r="D102" t="s">
        <v>89</v>
      </c>
      <c r="E102" s="1">
        <v>13777</v>
      </c>
      <c r="F102" s="1">
        <v>0</v>
      </c>
      <c r="G102" s="1">
        <v>29341</v>
      </c>
      <c r="H102" s="1">
        <v>7941</v>
      </c>
      <c r="I102">
        <v>1</v>
      </c>
      <c r="J102">
        <v>6.6</v>
      </c>
      <c r="K102">
        <v>2.23</v>
      </c>
      <c r="L102">
        <v>18.079999999999998</v>
      </c>
      <c r="M102">
        <v>3.58</v>
      </c>
      <c r="N102">
        <v>1</v>
      </c>
    </row>
    <row r="103" spans="1:14" x14ac:dyDescent="0.25">
      <c r="A103">
        <v>2004</v>
      </c>
      <c r="B103" t="s">
        <v>54</v>
      </c>
      <c r="C103" t="s">
        <v>19</v>
      </c>
      <c r="D103" t="s">
        <v>89</v>
      </c>
      <c r="E103" s="1">
        <v>19073</v>
      </c>
      <c r="F103" s="1">
        <v>1347</v>
      </c>
      <c r="G103" s="1">
        <v>36798</v>
      </c>
      <c r="H103" s="1">
        <v>9044</v>
      </c>
      <c r="I103">
        <v>1</v>
      </c>
      <c r="J103">
        <v>7.5</v>
      </c>
      <c r="K103">
        <v>3.06</v>
      </c>
      <c r="L103">
        <v>17.07</v>
      </c>
      <c r="M103">
        <v>3.3</v>
      </c>
      <c r="N103">
        <v>1</v>
      </c>
    </row>
    <row r="104" spans="1:14" x14ac:dyDescent="0.25">
      <c r="A104">
        <v>2003</v>
      </c>
      <c r="B104" t="s">
        <v>54</v>
      </c>
      <c r="C104" t="s">
        <v>19</v>
      </c>
      <c r="D104" t="s">
        <v>89</v>
      </c>
      <c r="E104" s="1">
        <v>13502</v>
      </c>
      <c r="F104" s="1">
        <v>0</v>
      </c>
      <c r="G104" s="1">
        <v>27920</v>
      </c>
      <c r="H104" s="1">
        <v>7357</v>
      </c>
      <c r="I104">
        <v>1</v>
      </c>
      <c r="J104">
        <v>4.2</v>
      </c>
      <c r="K104">
        <v>1.48</v>
      </c>
      <c r="L104">
        <v>11.1</v>
      </c>
      <c r="M104">
        <v>2.15</v>
      </c>
      <c r="N104">
        <v>1</v>
      </c>
    </row>
    <row r="105" spans="1:14" x14ac:dyDescent="0.25">
      <c r="A105">
        <v>2002</v>
      </c>
      <c r="B105" t="s">
        <v>54</v>
      </c>
      <c r="C105" t="s">
        <v>19</v>
      </c>
      <c r="D105" t="s">
        <v>89</v>
      </c>
      <c r="E105" s="1">
        <v>20017</v>
      </c>
      <c r="F105" s="1">
        <v>2546</v>
      </c>
      <c r="G105" s="1">
        <v>37487</v>
      </c>
      <c r="H105" s="1">
        <v>8914</v>
      </c>
      <c r="I105">
        <v>1</v>
      </c>
      <c r="J105">
        <v>5.7</v>
      </c>
      <c r="K105">
        <v>2.52</v>
      </c>
      <c r="L105">
        <v>12.46</v>
      </c>
      <c r="M105">
        <v>2.35</v>
      </c>
      <c r="N105">
        <v>1</v>
      </c>
    </row>
    <row r="106" spans="1:14" x14ac:dyDescent="0.25">
      <c r="A106">
        <v>2001</v>
      </c>
      <c r="B106" t="s">
        <v>54</v>
      </c>
      <c r="C106" t="s">
        <v>19</v>
      </c>
      <c r="D106" t="s">
        <v>89</v>
      </c>
      <c r="E106" s="1">
        <v>66353</v>
      </c>
      <c r="F106" s="1">
        <v>29913</v>
      </c>
      <c r="G106" s="1">
        <v>102793</v>
      </c>
      <c r="H106" s="1">
        <v>18592</v>
      </c>
      <c r="I106">
        <v>1</v>
      </c>
      <c r="J106">
        <v>13.9</v>
      </c>
      <c r="K106">
        <v>8.5</v>
      </c>
      <c r="L106">
        <v>21.98</v>
      </c>
      <c r="M106">
        <v>3.39</v>
      </c>
      <c r="N106">
        <v>1</v>
      </c>
    </row>
    <row r="107" spans="1:14" x14ac:dyDescent="0.25">
      <c r="A107">
        <v>2000</v>
      </c>
      <c r="B107" t="s">
        <v>54</v>
      </c>
      <c r="C107" t="s">
        <v>19</v>
      </c>
      <c r="D107" t="s">
        <v>89</v>
      </c>
      <c r="E107" s="1">
        <v>18257</v>
      </c>
      <c r="F107" s="1">
        <v>1839</v>
      </c>
      <c r="G107" s="1">
        <v>34674</v>
      </c>
      <c r="H107" s="1">
        <v>8377</v>
      </c>
      <c r="I107">
        <v>1</v>
      </c>
      <c r="J107">
        <v>5</v>
      </c>
      <c r="K107">
        <v>2.11</v>
      </c>
      <c r="L107">
        <v>11.27</v>
      </c>
      <c r="M107">
        <v>2.14</v>
      </c>
      <c r="N107">
        <v>1</v>
      </c>
    </row>
    <row r="108" spans="1:14" x14ac:dyDescent="0.25">
      <c r="A108">
        <v>1999</v>
      </c>
      <c r="B108" t="s">
        <v>54</v>
      </c>
      <c r="C108" t="s">
        <v>19</v>
      </c>
      <c r="D108" t="s">
        <v>89</v>
      </c>
      <c r="E108" s="1">
        <v>24187</v>
      </c>
      <c r="F108" s="1">
        <v>3287</v>
      </c>
      <c r="G108" s="1">
        <v>45088</v>
      </c>
      <c r="H108" s="1">
        <v>10664</v>
      </c>
      <c r="I108">
        <v>1</v>
      </c>
      <c r="J108">
        <v>4.0999999999999996</v>
      </c>
      <c r="K108">
        <v>1.78</v>
      </c>
      <c r="L108">
        <v>9.11</v>
      </c>
      <c r="M108">
        <v>1.71</v>
      </c>
      <c r="N108">
        <v>1</v>
      </c>
    </row>
    <row r="109" spans="1:14" x14ac:dyDescent="0.25">
      <c r="A109">
        <v>1998</v>
      </c>
      <c r="B109" t="s">
        <v>54</v>
      </c>
      <c r="C109" t="s">
        <v>19</v>
      </c>
      <c r="D109" t="s">
        <v>89</v>
      </c>
      <c r="E109" s="1">
        <v>14317</v>
      </c>
      <c r="F109" s="1">
        <v>1519</v>
      </c>
      <c r="G109" s="1">
        <v>27114</v>
      </c>
      <c r="H109" s="1">
        <v>6529</v>
      </c>
      <c r="I109">
        <v>1</v>
      </c>
      <c r="J109">
        <v>3.7</v>
      </c>
      <c r="K109">
        <v>1.56</v>
      </c>
      <c r="L109">
        <v>8.3699999999999992</v>
      </c>
      <c r="M109">
        <v>1.58</v>
      </c>
      <c r="N109">
        <v>1</v>
      </c>
    </row>
    <row r="110" spans="1:14" x14ac:dyDescent="0.25">
      <c r="A110">
        <v>1997</v>
      </c>
      <c r="B110" t="s">
        <v>54</v>
      </c>
      <c r="C110" t="s">
        <v>19</v>
      </c>
      <c r="D110" t="s">
        <v>89</v>
      </c>
      <c r="E110" s="1">
        <v>13683</v>
      </c>
      <c r="F110" s="1">
        <v>0</v>
      </c>
      <c r="G110" s="1">
        <v>28943</v>
      </c>
      <c r="H110" s="1">
        <v>7786</v>
      </c>
      <c r="I110">
        <v>1</v>
      </c>
      <c r="J110">
        <v>2.5</v>
      </c>
      <c r="K110">
        <v>0.83</v>
      </c>
      <c r="L110">
        <v>7.12</v>
      </c>
      <c r="M110">
        <v>1.36</v>
      </c>
      <c r="N110">
        <v>1</v>
      </c>
    </row>
    <row r="111" spans="1:14" x14ac:dyDescent="0.25">
      <c r="A111">
        <v>1996</v>
      </c>
      <c r="B111" t="s">
        <v>54</v>
      </c>
      <c r="C111" t="s">
        <v>19</v>
      </c>
      <c r="D111" t="s">
        <v>89</v>
      </c>
      <c r="E111" s="1">
        <v>11905</v>
      </c>
      <c r="F111" s="1">
        <v>0</v>
      </c>
      <c r="G111" s="1">
        <v>24017</v>
      </c>
      <c r="H111" s="1">
        <v>6180</v>
      </c>
      <c r="I111">
        <v>1</v>
      </c>
      <c r="J111">
        <v>2.7</v>
      </c>
      <c r="K111">
        <v>1.01</v>
      </c>
      <c r="L111">
        <v>7.12</v>
      </c>
      <c r="M111">
        <v>1.36</v>
      </c>
      <c r="N111">
        <v>1</v>
      </c>
    </row>
    <row r="112" spans="1:14" x14ac:dyDescent="0.25">
      <c r="A112">
        <v>1995</v>
      </c>
      <c r="B112" t="s">
        <v>54</v>
      </c>
      <c r="C112" t="s">
        <v>19</v>
      </c>
      <c r="D112" t="s">
        <v>89</v>
      </c>
      <c r="E112" s="1">
        <v>20274</v>
      </c>
      <c r="F112" s="1">
        <v>4463</v>
      </c>
      <c r="G112" s="1">
        <v>36086</v>
      </c>
      <c r="H112" s="1">
        <v>8067</v>
      </c>
      <c r="I112">
        <v>1</v>
      </c>
      <c r="J112">
        <v>3.6</v>
      </c>
      <c r="K112">
        <v>1.69</v>
      </c>
      <c r="L112">
        <v>7.48</v>
      </c>
      <c r="M112">
        <v>1.37</v>
      </c>
      <c r="N112">
        <v>1</v>
      </c>
    </row>
    <row r="113" spans="1:14" x14ac:dyDescent="0.25">
      <c r="A113">
        <v>1994</v>
      </c>
      <c r="B113" t="s">
        <v>54</v>
      </c>
      <c r="C113" t="s">
        <v>19</v>
      </c>
      <c r="D113" t="s">
        <v>89</v>
      </c>
      <c r="E113" s="1">
        <v>18263</v>
      </c>
      <c r="F113" s="1">
        <v>1984</v>
      </c>
      <c r="G113" s="1">
        <v>34543</v>
      </c>
      <c r="H113" s="1">
        <v>8306</v>
      </c>
      <c r="I113">
        <v>1</v>
      </c>
      <c r="J113">
        <v>2.7</v>
      </c>
      <c r="K113">
        <v>1.1299999999999999</v>
      </c>
      <c r="L113">
        <v>6.34</v>
      </c>
      <c r="M113">
        <v>1.19</v>
      </c>
      <c r="N113">
        <v>1</v>
      </c>
    </row>
    <row r="114" spans="1:14" x14ac:dyDescent="0.25">
      <c r="A114">
        <v>1993</v>
      </c>
      <c r="B114" t="s">
        <v>54</v>
      </c>
      <c r="C114" t="s">
        <v>19</v>
      </c>
      <c r="D114" t="s">
        <v>89</v>
      </c>
      <c r="E114" s="1">
        <v>54584</v>
      </c>
      <c r="F114" s="1">
        <v>18517</v>
      </c>
      <c r="G114" s="1">
        <v>90651</v>
      </c>
      <c r="H114" s="1">
        <v>18402</v>
      </c>
      <c r="I114">
        <v>0</v>
      </c>
      <c r="J114">
        <v>6.1</v>
      </c>
      <c r="K114">
        <v>3.24</v>
      </c>
      <c r="L114">
        <v>11.11</v>
      </c>
      <c r="M114">
        <v>1.92</v>
      </c>
      <c r="N114">
        <v>0</v>
      </c>
    </row>
    <row r="115" spans="1:14" x14ac:dyDescent="0.25">
      <c r="A115">
        <v>2020</v>
      </c>
      <c r="B115" t="s">
        <v>53</v>
      </c>
      <c r="C115" t="s">
        <v>19</v>
      </c>
      <c r="D115" t="s">
        <v>89</v>
      </c>
      <c r="E115">
        <v>3379</v>
      </c>
      <c r="F115">
        <v>0</v>
      </c>
      <c r="G115">
        <v>9609</v>
      </c>
      <c r="H115">
        <v>3179</v>
      </c>
      <c r="I115">
        <v>1</v>
      </c>
      <c r="J115">
        <v>1.1000000000000001</v>
      </c>
      <c r="K115">
        <v>0.17</v>
      </c>
      <c r="L115">
        <v>6.27</v>
      </c>
      <c r="M115">
        <v>0.98</v>
      </c>
      <c r="N115">
        <v>1</v>
      </c>
    </row>
    <row r="116" spans="1:14" x14ac:dyDescent="0.25">
      <c r="A116">
        <v>2019</v>
      </c>
      <c r="B116" t="s">
        <v>53</v>
      </c>
      <c r="C116" t="s">
        <v>19</v>
      </c>
      <c r="D116" t="s">
        <v>89</v>
      </c>
      <c r="E116" s="1">
        <v>1152</v>
      </c>
      <c r="F116">
        <v>0</v>
      </c>
      <c r="G116" s="1">
        <v>4933</v>
      </c>
      <c r="H116" s="1">
        <v>1929</v>
      </c>
      <c r="I116">
        <v>1</v>
      </c>
      <c r="J116">
        <v>0.3</v>
      </c>
      <c r="K116">
        <v>0.01</v>
      </c>
      <c r="L116">
        <v>6.25</v>
      </c>
      <c r="M116">
        <v>0.42</v>
      </c>
      <c r="N116">
        <v>2</v>
      </c>
    </row>
    <row r="117" spans="1:14" x14ac:dyDescent="0.25">
      <c r="A117">
        <v>2018</v>
      </c>
      <c r="B117" t="s">
        <v>53</v>
      </c>
      <c r="C117" t="s">
        <v>19</v>
      </c>
      <c r="D117" t="s">
        <v>89</v>
      </c>
      <c r="E117" s="1">
        <v>1622</v>
      </c>
      <c r="F117">
        <v>0</v>
      </c>
      <c r="G117" s="1">
        <v>5780</v>
      </c>
      <c r="H117" s="1">
        <v>2122</v>
      </c>
      <c r="I117">
        <v>1</v>
      </c>
      <c r="J117">
        <v>0.2</v>
      </c>
      <c r="K117">
        <v>0.02</v>
      </c>
      <c r="L117">
        <v>2.78</v>
      </c>
      <c r="M117">
        <v>0.28999999999999998</v>
      </c>
      <c r="N117">
        <v>2</v>
      </c>
    </row>
    <row r="118" spans="1:14" x14ac:dyDescent="0.25">
      <c r="A118">
        <v>2017</v>
      </c>
      <c r="B118" t="s">
        <v>53</v>
      </c>
      <c r="C118" t="s">
        <v>19</v>
      </c>
      <c r="D118" t="s">
        <v>89</v>
      </c>
      <c r="E118" s="1">
        <v>0</v>
      </c>
      <c r="G118" s="1"/>
      <c r="H118" s="1"/>
      <c r="I118">
        <v>2</v>
      </c>
      <c r="J118">
        <v>0</v>
      </c>
      <c r="N118">
        <v>2</v>
      </c>
    </row>
    <row r="119" spans="1:14" x14ac:dyDescent="0.25">
      <c r="A119">
        <v>2016</v>
      </c>
      <c r="B119" t="s">
        <v>53</v>
      </c>
      <c r="C119" t="s">
        <v>19</v>
      </c>
      <c r="D119" t="s">
        <v>89</v>
      </c>
      <c r="E119" s="1">
        <v>0</v>
      </c>
      <c r="G119" s="1"/>
      <c r="H119" s="1"/>
      <c r="I119">
        <v>2</v>
      </c>
      <c r="J119">
        <v>0</v>
      </c>
      <c r="N119">
        <v>2</v>
      </c>
    </row>
    <row r="120" spans="1:14" x14ac:dyDescent="0.25">
      <c r="A120">
        <v>2015</v>
      </c>
      <c r="B120" t="s">
        <v>53</v>
      </c>
      <c r="C120" t="s">
        <v>19</v>
      </c>
      <c r="D120" t="s">
        <v>89</v>
      </c>
      <c r="E120">
        <v>0</v>
      </c>
      <c r="G120" s="1"/>
      <c r="H120" s="1"/>
      <c r="I120">
        <v>2</v>
      </c>
      <c r="J120">
        <v>0</v>
      </c>
      <c r="N120">
        <v>2</v>
      </c>
    </row>
    <row r="121" spans="1:14" x14ac:dyDescent="0.25">
      <c r="A121">
        <v>2014</v>
      </c>
      <c r="B121" t="s">
        <v>53</v>
      </c>
      <c r="C121" t="s">
        <v>19</v>
      </c>
      <c r="D121" t="s">
        <v>89</v>
      </c>
      <c r="E121">
        <v>0</v>
      </c>
      <c r="I121">
        <v>2</v>
      </c>
      <c r="J121">
        <v>0</v>
      </c>
      <c r="N121">
        <v>2</v>
      </c>
    </row>
    <row r="122" spans="1:14" x14ac:dyDescent="0.25">
      <c r="A122">
        <v>2013</v>
      </c>
      <c r="B122" t="s">
        <v>53</v>
      </c>
      <c r="C122" t="s">
        <v>19</v>
      </c>
      <c r="D122" t="s">
        <v>89</v>
      </c>
      <c r="E122" s="1">
        <v>4061</v>
      </c>
      <c r="F122">
        <v>0</v>
      </c>
      <c r="G122" s="1">
        <v>11021</v>
      </c>
      <c r="H122" s="1">
        <v>3551</v>
      </c>
      <c r="I122">
        <v>1</v>
      </c>
      <c r="J122">
        <v>1.4</v>
      </c>
      <c r="K122">
        <v>0.25</v>
      </c>
      <c r="L122">
        <v>6.94</v>
      </c>
      <c r="M122">
        <v>1.1499999999999999</v>
      </c>
      <c r="N122">
        <v>1</v>
      </c>
    </row>
    <row r="123" spans="1:14" x14ac:dyDescent="0.25">
      <c r="A123">
        <v>2012</v>
      </c>
      <c r="B123" t="s">
        <v>53</v>
      </c>
      <c r="C123" t="s">
        <v>19</v>
      </c>
      <c r="D123" t="s">
        <v>89</v>
      </c>
      <c r="E123" s="1">
        <v>7528</v>
      </c>
      <c r="F123">
        <v>0</v>
      </c>
      <c r="G123" s="1">
        <v>19098</v>
      </c>
      <c r="H123" s="1">
        <v>5903</v>
      </c>
      <c r="I123">
        <v>1</v>
      </c>
      <c r="J123">
        <v>2.2000000000000002</v>
      </c>
      <c r="K123">
        <v>0.47</v>
      </c>
      <c r="L123">
        <v>9.3699999999999992</v>
      </c>
      <c r="M123">
        <v>1.67</v>
      </c>
      <c r="N123">
        <v>1</v>
      </c>
    </row>
    <row r="124" spans="1:14" x14ac:dyDescent="0.25">
      <c r="A124">
        <v>2011</v>
      </c>
      <c r="B124" t="s">
        <v>53</v>
      </c>
      <c r="C124" t="s">
        <v>19</v>
      </c>
      <c r="D124" t="s">
        <v>89</v>
      </c>
      <c r="E124" s="1">
        <v>3263</v>
      </c>
      <c r="F124">
        <v>0</v>
      </c>
      <c r="G124" s="1">
        <v>9441</v>
      </c>
      <c r="H124" s="1">
        <v>3152</v>
      </c>
      <c r="I124">
        <v>1</v>
      </c>
      <c r="J124">
        <v>1.3</v>
      </c>
      <c r="K124">
        <v>0.21</v>
      </c>
      <c r="L124">
        <v>8.17</v>
      </c>
      <c r="M124">
        <v>1.27</v>
      </c>
      <c r="N124">
        <v>1</v>
      </c>
    </row>
    <row r="125" spans="1:14" x14ac:dyDescent="0.25">
      <c r="A125">
        <v>2010</v>
      </c>
      <c r="B125" t="s">
        <v>53</v>
      </c>
      <c r="C125" t="s">
        <v>19</v>
      </c>
      <c r="D125" t="s">
        <v>89</v>
      </c>
      <c r="E125" s="1">
        <v>0</v>
      </c>
      <c r="G125" s="1"/>
      <c r="H125" s="1"/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53</v>
      </c>
      <c r="C126" t="s">
        <v>19</v>
      </c>
      <c r="D126" t="s">
        <v>89</v>
      </c>
      <c r="E126" s="1">
        <v>0</v>
      </c>
      <c r="G126" s="1"/>
      <c r="H126" s="1"/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53</v>
      </c>
      <c r="C127" t="s">
        <v>19</v>
      </c>
      <c r="D127" t="s">
        <v>89</v>
      </c>
      <c r="E127" s="1">
        <v>2892</v>
      </c>
      <c r="F127">
        <v>0</v>
      </c>
      <c r="G127" s="1">
        <v>10822</v>
      </c>
      <c r="H127" s="1">
        <v>4046</v>
      </c>
      <c r="I127">
        <v>1</v>
      </c>
      <c r="J127">
        <v>0.8</v>
      </c>
      <c r="K127">
        <v>0.05</v>
      </c>
      <c r="L127">
        <v>11.45</v>
      </c>
      <c r="M127">
        <v>1.1499999999999999</v>
      </c>
      <c r="N127">
        <v>1</v>
      </c>
    </row>
    <row r="128" spans="1:14" x14ac:dyDescent="0.25">
      <c r="A128">
        <v>2007</v>
      </c>
      <c r="B128" t="s">
        <v>53</v>
      </c>
      <c r="C128" t="s">
        <v>19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53</v>
      </c>
      <c r="C129" t="s">
        <v>19</v>
      </c>
      <c r="D129" t="s">
        <v>89</v>
      </c>
      <c r="E129" s="1">
        <v>0</v>
      </c>
      <c r="G129" s="1"/>
      <c r="H129" s="1"/>
      <c r="I129">
        <v>2</v>
      </c>
      <c r="J129">
        <v>0</v>
      </c>
      <c r="N129">
        <v>2</v>
      </c>
    </row>
    <row r="130" spans="1:14" x14ac:dyDescent="0.25">
      <c r="A130">
        <v>2005</v>
      </c>
      <c r="B130" t="s">
        <v>53</v>
      </c>
      <c r="C130" t="s">
        <v>19</v>
      </c>
      <c r="D130" t="s">
        <v>89</v>
      </c>
      <c r="E130" s="1">
        <v>0</v>
      </c>
      <c r="G130" s="1"/>
      <c r="H130" s="1"/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53</v>
      </c>
      <c r="C131" t="s">
        <v>19</v>
      </c>
      <c r="D131" t="s">
        <v>89</v>
      </c>
      <c r="E131" s="1">
        <v>2624</v>
      </c>
      <c r="F131">
        <v>0</v>
      </c>
      <c r="G131" s="1">
        <v>8603</v>
      </c>
      <c r="H131" s="1">
        <v>3050</v>
      </c>
      <c r="I131">
        <v>1</v>
      </c>
      <c r="J131">
        <v>1</v>
      </c>
      <c r="K131">
        <v>0.11</v>
      </c>
      <c r="L131">
        <v>9.18</v>
      </c>
      <c r="M131">
        <v>1.18</v>
      </c>
      <c r="N131">
        <v>1</v>
      </c>
    </row>
    <row r="132" spans="1:14" x14ac:dyDescent="0.25">
      <c r="A132">
        <v>2003</v>
      </c>
      <c r="B132" t="s">
        <v>53</v>
      </c>
      <c r="C132" t="s">
        <v>19</v>
      </c>
      <c r="D132" t="s">
        <v>89</v>
      </c>
      <c r="E132" s="1">
        <v>0</v>
      </c>
      <c r="G132" s="1"/>
      <c r="H132" s="1"/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53</v>
      </c>
      <c r="C133" t="s">
        <v>19</v>
      </c>
      <c r="D133" t="s">
        <v>89</v>
      </c>
      <c r="E133" s="1">
        <v>2326</v>
      </c>
      <c r="F133">
        <v>0</v>
      </c>
      <c r="G133" s="1">
        <v>7107</v>
      </c>
      <c r="H133" s="1">
        <v>2440</v>
      </c>
      <c r="I133">
        <v>1</v>
      </c>
      <c r="J133">
        <v>0.7</v>
      </c>
      <c r="K133">
        <v>0.09</v>
      </c>
      <c r="L133">
        <v>4.9000000000000004</v>
      </c>
      <c r="M133">
        <v>0.69</v>
      </c>
      <c r="N133">
        <v>1</v>
      </c>
    </row>
    <row r="134" spans="1:14" x14ac:dyDescent="0.25">
      <c r="A134">
        <v>2001</v>
      </c>
      <c r="B134" t="s">
        <v>53</v>
      </c>
      <c r="C134" t="s">
        <v>19</v>
      </c>
      <c r="D134" t="s">
        <v>89</v>
      </c>
      <c r="E134" s="1">
        <v>4605</v>
      </c>
      <c r="F134">
        <v>0</v>
      </c>
      <c r="G134" s="1">
        <v>12389</v>
      </c>
      <c r="H134" s="1">
        <v>3971</v>
      </c>
      <c r="I134">
        <v>1</v>
      </c>
      <c r="J134">
        <v>1</v>
      </c>
      <c r="K134">
        <v>0.18</v>
      </c>
      <c r="L134">
        <v>5</v>
      </c>
      <c r="M134">
        <v>0.82</v>
      </c>
      <c r="N134">
        <v>1</v>
      </c>
    </row>
    <row r="135" spans="1:14" x14ac:dyDescent="0.25">
      <c r="A135">
        <v>2000</v>
      </c>
      <c r="B135" t="s">
        <v>53</v>
      </c>
      <c r="C135" t="s">
        <v>19</v>
      </c>
      <c r="D135" t="s">
        <v>89</v>
      </c>
      <c r="E135" s="1">
        <v>2115</v>
      </c>
      <c r="F135">
        <v>0</v>
      </c>
      <c r="G135" s="1">
        <v>6819</v>
      </c>
      <c r="H135" s="1">
        <v>2400</v>
      </c>
      <c r="I135">
        <v>1</v>
      </c>
      <c r="J135">
        <v>0.6</v>
      </c>
      <c r="K135">
        <v>0.06</v>
      </c>
      <c r="L135">
        <v>5.04</v>
      </c>
      <c r="M135">
        <v>0.65</v>
      </c>
      <c r="N135">
        <v>1</v>
      </c>
    </row>
    <row r="136" spans="1:14" x14ac:dyDescent="0.25">
      <c r="A136">
        <v>1999</v>
      </c>
      <c r="B136" t="s">
        <v>53</v>
      </c>
      <c r="C136" t="s">
        <v>19</v>
      </c>
      <c r="D136" t="s">
        <v>89</v>
      </c>
      <c r="E136" s="1">
        <v>2373</v>
      </c>
      <c r="F136">
        <v>0</v>
      </c>
      <c r="G136" s="1">
        <v>7985</v>
      </c>
      <c r="H136" s="1">
        <v>2863</v>
      </c>
      <c r="I136">
        <v>1</v>
      </c>
      <c r="J136">
        <v>0.4</v>
      </c>
      <c r="K136">
        <v>0.04</v>
      </c>
      <c r="L136">
        <v>4.09</v>
      </c>
      <c r="M136">
        <v>0.48</v>
      </c>
      <c r="N136">
        <v>2</v>
      </c>
    </row>
    <row r="137" spans="1:14" x14ac:dyDescent="0.25">
      <c r="A137">
        <v>1998</v>
      </c>
      <c r="B137" t="s">
        <v>53</v>
      </c>
      <c r="C137" t="s">
        <v>19</v>
      </c>
      <c r="D137" t="s">
        <v>89</v>
      </c>
      <c r="E137" s="1">
        <v>3137</v>
      </c>
      <c r="F137" s="1">
        <v>0</v>
      </c>
      <c r="G137" s="1">
        <v>8338</v>
      </c>
      <c r="H137" s="1">
        <v>2653</v>
      </c>
      <c r="I137">
        <v>1</v>
      </c>
      <c r="J137">
        <v>0.8</v>
      </c>
      <c r="K137">
        <v>0.16</v>
      </c>
      <c r="L137">
        <v>4.0199999999999996</v>
      </c>
      <c r="M137">
        <v>0.67</v>
      </c>
      <c r="N137">
        <v>1</v>
      </c>
    </row>
    <row r="138" spans="1:14" x14ac:dyDescent="0.25">
      <c r="A138">
        <v>1997</v>
      </c>
      <c r="B138" t="s">
        <v>53</v>
      </c>
      <c r="C138" t="s">
        <v>19</v>
      </c>
      <c r="D138" t="s">
        <v>89</v>
      </c>
      <c r="E138" s="1">
        <v>0</v>
      </c>
      <c r="G138" s="1"/>
      <c r="H138" s="1"/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53</v>
      </c>
      <c r="C139" t="s">
        <v>19</v>
      </c>
      <c r="D139" t="s">
        <v>89</v>
      </c>
      <c r="E139" s="1">
        <v>0</v>
      </c>
      <c r="G139" s="1"/>
      <c r="H139" s="1"/>
      <c r="I139">
        <v>2</v>
      </c>
      <c r="J139">
        <v>0</v>
      </c>
      <c r="N139">
        <v>2</v>
      </c>
    </row>
    <row r="140" spans="1:14" x14ac:dyDescent="0.25">
      <c r="A140">
        <v>1995</v>
      </c>
      <c r="B140" t="s">
        <v>53</v>
      </c>
      <c r="C140" t="s">
        <v>19</v>
      </c>
      <c r="D140" t="s">
        <v>89</v>
      </c>
      <c r="E140" s="1">
        <v>0</v>
      </c>
      <c r="G140" s="1"/>
      <c r="H140" s="1"/>
      <c r="I140">
        <v>2</v>
      </c>
      <c r="J140">
        <v>0</v>
      </c>
      <c r="N140">
        <v>2</v>
      </c>
    </row>
    <row r="141" spans="1:14" x14ac:dyDescent="0.25">
      <c r="A141">
        <v>1994</v>
      </c>
      <c r="B141" t="s">
        <v>53</v>
      </c>
      <c r="C141" t="s">
        <v>19</v>
      </c>
      <c r="D141" t="s">
        <v>89</v>
      </c>
      <c r="E141" s="1">
        <v>2087</v>
      </c>
      <c r="F141">
        <v>0</v>
      </c>
      <c r="G141" s="1">
        <v>7118</v>
      </c>
      <c r="H141" s="1">
        <v>2567</v>
      </c>
      <c r="I141">
        <v>1</v>
      </c>
      <c r="J141">
        <v>0.3</v>
      </c>
      <c r="K141">
        <v>0.03</v>
      </c>
      <c r="L141">
        <v>3.34</v>
      </c>
      <c r="M141">
        <v>0.38</v>
      </c>
      <c r="N141">
        <v>2</v>
      </c>
    </row>
    <row r="142" spans="1:14" x14ac:dyDescent="0.25">
      <c r="A142">
        <v>1993</v>
      </c>
      <c r="B142" t="s">
        <v>53</v>
      </c>
      <c r="C142" t="s">
        <v>19</v>
      </c>
      <c r="D142" t="s">
        <v>89</v>
      </c>
      <c r="E142" s="1">
        <v>2144</v>
      </c>
      <c r="F142">
        <v>0</v>
      </c>
      <c r="G142" s="1">
        <v>8151</v>
      </c>
      <c r="H142" s="1">
        <v>3065</v>
      </c>
      <c r="I142">
        <v>1</v>
      </c>
      <c r="J142">
        <v>0.2</v>
      </c>
      <c r="K142">
        <v>0.01</v>
      </c>
      <c r="L142">
        <v>3.78</v>
      </c>
      <c r="M142">
        <v>0.34</v>
      </c>
      <c r="N142">
        <v>2</v>
      </c>
    </row>
    <row r="143" spans="1:14" x14ac:dyDescent="0.25">
      <c r="A143">
        <v>2020</v>
      </c>
      <c r="B143" t="s">
        <v>52</v>
      </c>
      <c r="C143" t="s">
        <v>19</v>
      </c>
      <c r="D143" t="s">
        <v>89</v>
      </c>
      <c r="E143" s="1">
        <v>0</v>
      </c>
      <c r="G143" s="1"/>
      <c r="H143" s="1"/>
      <c r="I143">
        <v>2</v>
      </c>
      <c r="J143">
        <v>0</v>
      </c>
      <c r="N143">
        <v>2</v>
      </c>
    </row>
    <row r="144" spans="1:14" x14ac:dyDescent="0.25">
      <c r="A144">
        <v>2019</v>
      </c>
      <c r="B144" t="s">
        <v>52</v>
      </c>
      <c r="C144" t="s">
        <v>19</v>
      </c>
      <c r="D144" t="s">
        <v>89</v>
      </c>
      <c r="E144" s="1">
        <v>1247</v>
      </c>
      <c r="F144">
        <v>0</v>
      </c>
      <c r="G144" s="1">
        <v>5188</v>
      </c>
      <c r="H144" s="1">
        <v>2011</v>
      </c>
      <c r="I144">
        <v>1</v>
      </c>
      <c r="J144">
        <v>0.3</v>
      </c>
      <c r="K144">
        <v>0.01</v>
      </c>
      <c r="L144">
        <v>6.01</v>
      </c>
      <c r="M144">
        <v>0.44</v>
      </c>
      <c r="N144">
        <v>2</v>
      </c>
    </row>
    <row r="145" spans="1:14" x14ac:dyDescent="0.25">
      <c r="A145">
        <v>2018</v>
      </c>
      <c r="B145" t="s">
        <v>52</v>
      </c>
      <c r="C145" t="s">
        <v>19</v>
      </c>
      <c r="D145" t="s">
        <v>89</v>
      </c>
      <c r="E145" s="1">
        <v>1512</v>
      </c>
      <c r="F145">
        <v>0</v>
      </c>
      <c r="G145" s="1">
        <v>5517</v>
      </c>
      <c r="H145" s="1">
        <v>2043</v>
      </c>
      <c r="I145">
        <v>1</v>
      </c>
      <c r="J145">
        <v>0.2</v>
      </c>
      <c r="K145">
        <v>0.01</v>
      </c>
      <c r="L145">
        <v>2.82</v>
      </c>
      <c r="M145">
        <v>0.28000000000000003</v>
      </c>
      <c r="N145">
        <v>2</v>
      </c>
    </row>
    <row r="146" spans="1:14" x14ac:dyDescent="0.25">
      <c r="A146">
        <v>2017</v>
      </c>
      <c r="B146" t="s">
        <v>52</v>
      </c>
      <c r="C146" t="s">
        <v>19</v>
      </c>
      <c r="D146" t="s">
        <v>89</v>
      </c>
      <c r="E146">
        <v>1241</v>
      </c>
      <c r="F146">
        <v>0</v>
      </c>
      <c r="G146" s="1">
        <v>5169</v>
      </c>
      <c r="H146" s="1">
        <v>2004</v>
      </c>
      <c r="I146">
        <v>1</v>
      </c>
      <c r="J146">
        <v>0.3</v>
      </c>
      <c r="K146">
        <v>0.01</v>
      </c>
      <c r="L146">
        <v>6.96</v>
      </c>
      <c r="M146">
        <v>0.51</v>
      </c>
      <c r="N146">
        <v>2</v>
      </c>
    </row>
    <row r="147" spans="1:14" x14ac:dyDescent="0.25">
      <c r="A147">
        <v>2016</v>
      </c>
      <c r="B147" t="s">
        <v>52</v>
      </c>
      <c r="C147" t="s">
        <v>19</v>
      </c>
      <c r="D147" t="s">
        <v>89</v>
      </c>
      <c r="E147">
        <v>0</v>
      </c>
      <c r="I147">
        <v>2</v>
      </c>
      <c r="J147">
        <v>0</v>
      </c>
      <c r="N147">
        <v>2</v>
      </c>
    </row>
    <row r="148" spans="1:14" x14ac:dyDescent="0.25">
      <c r="A148">
        <v>2015</v>
      </c>
      <c r="B148" t="s">
        <v>52</v>
      </c>
      <c r="C148" t="s">
        <v>19</v>
      </c>
      <c r="D148" t="s">
        <v>89</v>
      </c>
      <c r="E148">
        <v>0</v>
      </c>
      <c r="I148">
        <v>2</v>
      </c>
      <c r="J148">
        <v>0</v>
      </c>
      <c r="N148">
        <v>2</v>
      </c>
    </row>
    <row r="149" spans="1:14" x14ac:dyDescent="0.25">
      <c r="A149">
        <v>2014</v>
      </c>
      <c r="B149" t="s">
        <v>52</v>
      </c>
      <c r="C149" t="s">
        <v>19</v>
      </c>
      <c r="D149" t="s">
        <v>89</v>
      </c>
      <c r="E149" s="1">
        <v>0</v>
      </c>
      <c r="G149" s="1"/>
      <c r="H149" s="1"/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52</v>
      </c>
      <c r="C150" t="s">
        <v>19</v>
      </c>
      <c r="D150" t="s">
        <v>89</v>
      </c>
      <c r="E150" s="1">
        <v>0</v>
      </c>
      <c r="G150" s="1"/>
      <c r="H150" s="1"/>
      <c r="I150">
        <v>2</v>
      </c>
      <c r="J150">
        <v>0</v>
      </c>
      <c r="N150">
        <v>2</v>
      </c>
    </row>
    <row r="151" spans="1:14" x14ac:dyDescent="0.25">
      <c r="A151">
        <v>2012</v>
      </c>
      <c r="B151" t="s">
        <v>52</v>
      </c>
      <c r="C151" t="s">
        <v>19</v>
      </c>
      <c r="D151" t="s">
        <v>89</v>
      </c>
      <c r="E151" s="1">
        <v>38218</v>
      </c>
      <c r="F151">
        <v>9699</v>
      </c>
      <c r="G151" s="1">
        <v>66737</v>
      </c>
      <c r="H151" s="1">
        <v>14551</v>
      </c>
      <c r="I151">
        <v>1</v>
      </c>
      <c r="J151">
        <v>11</v>
      </c>
      <c r="K151">
        <v>5.46</v>
      </c>
      <c r="L151">
        <v>20.98</v>
      </c>
      <c r="M151">
        <v>3.81</v>
      </c>
      <c r="N151">
        <v>1</v>
      </c>
    </row>
    <row r="152" spans="1:14" x14ac:dyDescent="0.25">
      <c r="A152">
        <v>2011</v>
      </c>
      <c r="B152" t="s">
        <v>52</v>
      </c>
      <c r="C152" t="s">
        <v>19</v>
      </c>
      <c r="D152" t="s">
        <v>89</v>
      </c>
      <c r="E152" s="1">
        <v>0</v>
      </c>
      <c r="F152" s="1"/>
      <c r="G152" s="1"/>
      <c r="H152" s="1"/>
      <c r="I152">
        <v>2</v>
      </c>
      <c r="J152">
        <v>0</v>
      </c>
      <c r="N152">
        <v>2</v>
      </c>
    </row>
    <row r="153" spans="1:14" x14ac:dyDescent="0.25">
      <c r="A153">
        <v>2010</v>
      </c>
      <c r="B153" t="s">
        <v>52</v>
      </c>
      <c r="C153" t="s">
        <v>19</v>
      </c>
      <c r="D153" t="s">
        <v>89</v>
      </c>
      <c r="E153" s="1">
        <v>0</v>
      </c>
      <c r="G153" s="1"/>
      <c r="H153" s="1"/>
      <c r="I153">
        <v>2</v>
      </c>
      <c r="J153">
        <v>0</v>
      </c>
      <c r="N153">
        <v>2</v>
      </c>
    </row>
    <row r="154" spans="1:14" x14ac:dyDescent="0.25">
      <c r="A154">
        <v>2009</v>
      </c>
      <c r="B154" t="s">
        <v>52</v>
      </c>
      <c r="C154" t="s">
        <v>19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52</v>
      </c>
      <c r="C155" t="s">
        <v>19</v>
      </c>
      <c r="D155" t="s">
        <v>89</v>
      </c>
      <c r="E155">
        <v>0</v>
      </c>
      <c r="I155">
        <v>2</v>
      </c>
      <c r="J155">
        <v>0</v>
      </c>
      <c r="N155">
        <v>2</v>
      </c>
    </row>
    <row r="156" spans="1:14" x14ac:dyDescent="0.25">
      <c r="A156">
        <v>2007</v>
      </c>
      <c r="B156" t="s">
        <v>52</v>
      </c>
      <c r="C156" t="s">
        <v>19</v>
      </c>
      <c r="D156" t="s">
        <v>89</v>
      </c>
      <c r="E156" s="1">
        <v>8042</v>
      </c>
      <c r="F156">
        <v>828</v>
      </c>
      <c r="G156" s="1">
        <v>15256</v>
      </c>
      <c r="H156" s="1">
        <v>3681</v>
      </c>
      <c r="I156">
        <v>1</v>
      </c>
      <c r="J156">
        <v>3.2</v>
      </c>
      <c r="K156">
        <v>1.41</v>
      </c>
      <c r="L156">
        <v>7.29</v>
      </c>
      <c r="M156">
        <v>1.36</v>
      </c>
      <c r="N156">
        <v>1</v>
      </c>
    </row>
    <row r="157" spans="1:14" x14ac:dyDescent="0.25">
      <c r="A157">
        <v>2006</v>
      </c>
      <c r="B157" t="s">
        <v>52</v>
      </c>
      <c r="C157" t="s">
        <v>19</v>
      </c>
      <c r="D157" t="s">
        <v>89</v>
      </c>
      <c r="E157" s="1">
        <v>0</v>
      </c>
      <c r="G157" s="1"/>
      <c r="H157" s="1"/>
      <c r="I157">
        <v>2</v>
      </c>
      <c r="J157">
        <v>0</v>
      </c>
      <c r="N157">
        <v>2</v>
      </c>
    </row>
    <row r="158" spans="1:14" x14ac:dyDescent="0.25">
      <c r="A158">
        <v>2005</v>
      </c>
      <c r="B158" t="s">
        <v>52</v>
      </c>
      <c r="C158" t="s">
        <v>19</v>
      </c>
      <c r="D158" t="s">
        <v>89</v>
      </c>
      <c r="E158" s="1">
        <v>0</v>
      </c>
      <c r="G158" s="1"/>
      <c r="H158" s="1"/>
      <c r="I158">
        <v>2</v>
      </c>
      <c r="J158">
        <v>0</v>
      </c>
      <c r="N158">
        <v>2</v>
      </c>
    </row>
    <row r="159" spans="1:14" x14ac:dyDescent="0.25">
      <c r="A159">
        <v>2004</v>
      </c>
      <c r="B159" t="s">
        <v>52</v>
      </c>
      <c r="C159" t="s">
        <v>19</v>
      </c>
      <c r="D159" t="s">
        <v>89</v>
      </c>
      <c r="E159" s="1">
        <v>0</v>
      </c>
      <c r="G159" s="1"/>
      <c r="H159" s="1"/>
      <c r="I159">
        <v>2</v>
      </c>
      <c r="J159">
        <v>0</v>
      </c>
      <c r="N159">
        <v>2</v>
      </c>
    </row>
    <row r="160" spans="1:14" x14ac:dyDescent="0.25">
      <c r="A160">
        <v>2003</v>
      </c>
      <c r="B160" t="s">
        <v>52</v>
      </c>
      <c r="C160" t="s">
        <v>19</v>
      </c>
      <c r="D160" t="s">
        <v>89</v>
      </c>
      <c r="E160" s="1">
        <v>0</v>
      </c>
      <c r="G160" s="1"/>
      <c r="H160" s="1"/>
      <c r="I160">
        <v>2</v>
      </c>
      <c r="J160">
        <v>0</v>
      </c>
      <c r="N160">
        <v>2</v>
      </c>
    </row>
    <row r="161" spans="1:14" x14ac:dyDescent="0.25">
      <c r="A161">
        <v>2002</v>
      </c>
      <c r="B161" t="s">
        <v>52</v>
      </c>
      <c r="C161" t="s">
        <v>19</v>
      </c>
      <c r="D161" t="s">
        <v>89</v>
      </c>
      <c r="E161">
        <v>0</v>
      </c>
      <c r="I161">
        <v>2</v>
      </c>
      <c r="J161">
        <v>0</v>
      </c>
      <c r="N161">
        <v>2</v>
      </c>
    </row>
    <row r="162" spans="1:14" x14ac:dyDescent="0.25">
      <c r="A162">
        <v>2001</v>
      </c>
      <c r="B162" t="s">
        <v>52</v>
      </c>
      <c r="C162" t="s">
        <v>19</v>
      </c>
      <c r="D162" t="s">
        <v>89</v>
      </c>
      <c r="E162" s="1">
        <v>0</v>
      </c>
      <c r="G162" s="1"/>
      <c r="H162" s="1"/>
      <c r="I162">
        <v>2</v>
      </c>
      <c r="J162">
        <v>0</v>
      </c>
      <c r="N162">
        <v>2</v>
      </c>
    </row>
    <row r="163" spans="1:14" x14ac:dyDescent="0.25">
      <c r="A163">
        <v>2000</v>
      </c>
      <c r="B163" t="s">
        <v>52</v>
      </c>
      <c r="C163" t="s">
        <v>19</v>
      </c>
      <c r="D163" t="s">
        <v>89</v>
      </c>
      <c r="E163" s="1">
        <v>0</v>
      </c>
      <c r="G163" s="1"/>
      <c r="H163" s="1"/>
      <c r="I163">
        <v>2</v>
      </c>
      <c r="J163">
        <v>0</v>
      </c>
      <c r="N163">
        <v>2</v>
      </c>
    </row>
    <row r="164" spans="1:14" x14ac:dyDescent="0.25">
      <c r="A164">
        <v>1999</v>
      </c>
      <c r="B164" t="s">
        <v>52</v>
      </c>
      <c r="C164" t="s">
        <v>19</v>
      </c>
      <c r="D164" t="s">
        <v>89</v>
      </c>
      <c r="E164" s="1">
        <v>0</v>
      </c>
      <c r="F164" s="1"/>
      <c r="G164" s="1"/>
      <c r="H164" s="1"/>
      <c r="I164">
        <v>2</v>
      </c>
      <c r="J164">
        <v>0</v>
      </c>
      <c r="N164">
        <v>2</v>
      </c>
    </row>
    <row r="165" spans="1:14" x14ac:dyDescent="0.25">
      <c r="A165">
        <v>1998</v>
      </c>
      <c r="B165" t="s">
        <v>52</v>
      </c>
      <c r="C165" t="s">
        <v>19</v>
      </c>
      <c r="D165" t="s">
        <v>89</v>
      </c>
      <c r="E165" s="1">
        <v>0</v>
      </c>
      <c r="G165" s="1"/>
      <c r="H165" s="1"/>
      <c r="I165">
        <v>2</v>
      </c>
      <c r="J165">
        <v>0</v>
      </c>
      <c r="N165">
        <v>2</v>
      </c>
    </row>
    <row r="166" spans="1:14" x14ac:dyDescent="0.25">
      <c r="A166">
        <v>1997</v>
      </c>
      <c r="B166" t="s">
        <v>52</v>
      </c>
      <c r="C166" t="s">
        <v>19</v>
      </c>
      <c r="D166" t="s">
        <v>89</v>
      </c>
      <c r="E166" s="1">
        <v>0</v>
      </c>
      <c r="G166" s="1"/>
      <c r="H166" s="1"/>
      <c r="I166">
        <v>2</v>
      </c>
      <c r="J166">
        <v>0</v>
      </c>
      <c r="N166">
        <v>2</v>
      </c>
    </row>
    <row r="167" spans="1:14" x14ac:dyDescent="0.25">
      <c r="A167">
        <v>1996</v>
      </c>
      <c r="B167" t="s">
        <v>52</v>
      </c>
      <c r="C167" t="s">
        <v>19</v>
      </c>
      <c r="D167" t="s">
        <v>89</v>
      </c>
      <c r="E167" s="1">
        <v>2237</v>
      </c>
      <c r="F167">
        <v>0</v>
      </c>
      <c r="G167" s="1">
        <v>6969</v>
      </c>
      <c r="H167" s="1">
        <v>2414</v>
      </c>
      <c r="I167">
        <v>1</v>
      </c>
      <c r="J167">
        <v>0.5</v>
      </c>
      <c r="K167">
        <v>0.06</v>
      </c>
      <c r="L167">
        <v>4.0599999999999996</v>
      </c>
      <c r="M167">
        <v>0.55000000000000004</v>
      </c>
      <c r="N167">
        <v>1</v>
      </c>
    </row>
    <row r="168" spans="1:14" x14ac:dyDescent="0.25">
      <c r="A168">
        <v>1995</v>
      </c>
      <c r="B168" t="s">
        <v>52</v>
      </c>
      <c r="C168" t="s">
        <v>19</v>
      </c>
      <c r="D168" t="s">
        <v>89</v>
      </c>
      <c r="E168" s="1">
        <v>0</v>
      </c>
      <c r="G168" s="1"/>
      <c r="H168" s="1"/>
      <c r="I168">
        <v>2</v>
      </c>
      <c r="J168">
        <v>0</v>
      </c>
      <c r="N168">
        <v>2</v>
      </c>
    </row>
    <row r="169" spans="1:14" x14ac:dyDescent="0.25">
      <c r="A169">
        <v>1994</v>
      </c>
      <c r="B169" t="s">
        <v>52</v>
      </c>
      <c r="C169" t="s">
        <v>19</v>
      </c>
      <c r="D169" t="s">
        <v>89</v>
      </c>
      <c r="E169" s="1">
        <v>0</v>
      </c>
      <c r="F169" s="1"/>
      <c r="G169" s="1"/>
      <c r="H169" s="1"/>
      <c r="I169">
        <v>2</v>
      </c>
      <c r="J169">
        <v>0</v>
      </c>
      <c r="N169">
        <v>2</v>
      </c>
    </row>
    <row r="170" spans="1:14" x14ac:dyDescent="0.25">
      <c r="A170">
        <v>1993</v>
      </c>
      <c r="B170" t="s">
        <v>52</v>
      </c>
      <c r="C170" t="s">
        <v>19</v>
      </c>
      <c r="D170" t="s">
        <v>89</v>
      </c>
      <c r="E170" s="1">
        <v>0</v>
      </c>
      <c r="F170" s="1"/>
      <c r="G170" s="1"/>
      <c r="H170" s="1"/>
      <c r="I170">
        <v>2</v>
      </c>
      <c r="J170">
        <v>0</v>
      </c>
      <c r="N170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8E97-307D-448B-A8A9-CF2E00079C64}">
  <dimension ref="A1:AA170"/>
  <sheetViews>
    <sheetView topLeftCell="R19" workbookViewId="0">
      <selection activeCell="U29" sqref="U29"/>
    </sheetView>
  </sheetViews>
  <sheetFormatPr defaultRowHeight="15" x14ac:dyDescent="0.25"/>
  <cols>
    <col min="2" max="2" width="16.85546875" customWidth="1"/>
    <col min="3" max="3" width="17" customWidth="1"/>
    <col min="4" max="4" width="15" customWidth="1"/>
    <col min="5" max="5" width="16.28515625" customWidth="1"/>
    <col min="8" max="8" width="24.140625" customWidth="1"/>
    <col min="10" max="10" width="24.7109375" customWidth="1"/>
    <col min="16" max="16" width="18.85546875" customWidth="1"/>
    <col min="17" max="17" width="21" bestFit="1" customWidth="1"/>
    <col min="18" max="23" width="32" bestFit="1" customWidth="1"/>
    <col min="24" max="24" width="12" bestFit="1" customWidth="1"/>
    <col min="25" max="25" width="18" bestFit="1" customWidth="1"/>
    <col min="26" max="26" width="15.28515625" bestFit="1" customWidth="1"/>
    <col min="27" max="27" width="18" bestFit="1" customWidth="1"/>
    <col min="28" max="28" width="32.42578125" bestFit="1" customWidth="1"/>
    <col min="29" max="29" width="18" bestFit="1" customWidth="1"/>
    <col min="30" max="30" width="20.42578125" bestFit="1" customWidth="1"/>
    <col min="31" max="31" width="23.140625" bestFit="1" customWidth="1"/>
  </cols>
  <sheetData>
    <row r="1" spans="1:27" ht="15.75" thickBot="1" x14ac:dyDescent="0.3">
      <c r="A1" t="s">
        <v>93</v>
      </c>
      <c r="P1" s="9"/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49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50</v>
      </c>
      <c r="C3" t="s">
        <v>19</v>
      </c>
      <c r="D3" t="s">
        <v>89</v>
      </c>
      <c r="E3" s="1">
        <v>13481</v>
      </c>
      <c r="F3" s="1">
        <v>0</v>
      </c>
      <c r="G3" s="1">
        <v>27202</v>
      </c>
      <c r="H3" s="1">
        <v>7001</v>
      </c>
      <c r="I3">
        <v>1</v>
      </c>
      <c r="J3">
        <v>4.2</v>
      </c>
      <c r="K3">
        <v>1.58</v>
      </c>
      <c r="L3">
        <v>10.77</v>
      </c>
      <c r="M3">
        <v>2.08</v>
      </c>
      <c r="N3">
        <v>1</v>
      </c>
      <c r="Q3" s="14">
        <v>2015</v>
      </c>
      <c r="R3" s="3">
        <v>0.68907952104741943</v>
      </c>
      <c r="S3" s="3">
        <v>0.32262436690653906</v>
      </c>
    </row>
    <row r="4" spans="1:27" x14ac:dyDescent="0.25">
      <c r="A4">
        <v>2019</v>
      </c>
      <c r="B4" t="s">
        <v>50</v>
      </c>
      <c r="C4" t="s">
        <v>19</v>
      </c>
      <c r="D4" t="s">
        <v>89</v>
      </c>
      <c r="E4" s="1">
        <v>14530</v>
      </c>
      <c r="F4" s="1">
        <v>0</v>
      </c>
      <c r="G4" s="1">
        <v>29625</v>
      </c>
      <c r="H4" s="1">
        <v>7702</v>
      </c>
      <c r="I4">
        <v>1</v>
      </c>
      <c r="J4">
        <v>3.2</v>
      </c>
      <c r="K4">
        <v>1.1499999999999999</v>
      </c>
      <c r="L4">
        <v>8.41</v>
      </c>
      <c r="M4">
        <v>1.61</v>
      </c>
      <c r="N4">
        <v>1</v>
      </c>
      <c r="Q4" s="14">
        <v>2016</v>
      </c>
      <c r="R4" s="3">
        <v>0.50459790840245222</v>
      </c>
      <c r="S4" s="3">
        <v>0.48503726925069596</v>
      </c>
    </row>
    <row r="5" spans="1:27" x14ac:dyDescent="0.25">
      <c r="A5">
        <v>2018</v>
      </c>
      <c r="B5" t="s">
        <v>50</v>
      </c>
      <c r="C5" t="s">
        <v>19</v>
      </c>
      <c r="D5" t="s">
        <v>89</v>
      </c>
      <c r="E5" s="1">
        <v>18711</v>
      </c>
      <c r="F5" s="1">
        <v>2124</v>
      </c>
      <c r="G5" s="1">
        <v>35298</v>
      </c>
      <c r="H5" s="1">
        <v>8463</v>
      </c>
      <c r="I5">
        <v>1</v>
      </c>
      <c r="J5">
        <v>2.5</v>
      </c>
      <c r="K5">
        <v>1.08</v>
      </c>
      <c r="L5">
        <v>5.9</v>
      </c>
      <c r="M5">
        <v>1.1100000000000001</v>
      </c>
      <c r="N5">
        <v>1</v>
      </c>
      <c r="Q5" s="14">
        <v>2017</v>
      </c>
      <c r="R5" s="3">
        <v>0.44979489264200451</v>
      </c>
      <c r="S5" s="3">
        <v>0.30998514481538486</v>
      </c>
    </row>
    <row r="6" spans="1:27" x14ac:dyDescent="0.25">
      <c r="A6">
        <v>2017</v>
      </c>
      <c r="B6" t="s">
        <v>50</v>
      </c>
      <c r="C6" t="s">
        <v>19</v>
      </c>
      <c r="D6" t="s">
        <v>89</v>
      </c>
      <c r="E6" s="1">
        <v>12171</v>
      </c>
      <c r="F6" s="1">
        <v>0</v>
      </c>
      <c r="G6" s="1">
        <v>25589</v>
      </c>
      <c r="H6" s="1">
        <v>6846</v>
      </c>
      <c r="I6">
        <v>1</v>
      </c>
      <c r="J6">
        <v>3.1</v>
      </c>
      <c r="K6">
        <v>1.05</v>
      </c>
      <c r="L6">
        <v>8.75</v>
      </c>
      <c r="M6">
        <v>1.68</v>
      </c>
      <c r="N6">
        <v>1</v>
      </c>
      <c r="Q6" s="14">
        <v>2018</v>
      </c>
      <c r="R6" s="3">
        <v>0.38465966326090084</v>
      </c>
      <c r="S6" s="3">
        <v>0.21133019444591403</v>
      </c>
    </row>
    <row r="7" spans="1:27" ht="15.75" thickBot="1" x14ac:dyDescent="0.3">
      <c r="A7">
        <v>2016</v>
      </c>
      <c r="B7" t="s">
        <v>50</v>
      </c>
      <c r="C7" t="s">
        <v>19</v>
      </c>
      <c r="D7" t="s">
        <v>89</v>
      </c>
      <c r="E7" s="1">
        <v>5597</v>
      </c>
      <c r="F7" s="1">
        <v>0</v>
      </c>
      <c r="G7" s="1">
        <v>14084</v>
      </c>
      <c r="H7" s="1">
        <v>4330</v>
      </c>
      <c r="I7">
        <v>1</v>
      </c>
      <c r="J7">
        <v>1.9</v>
      </c>
      <c r="K7">
        <v>0.42</v>
      </c>
      <c r="L7">
        <v>7.99</v>
      </c>
      <c r="M7">
        <v>1.42</v>
      </c>
      <c r="N7">
        <v>1</v>
      </c>
      <c r="Q7" s="16">
        <v>2019</v>
      </c>
      <c r="R7" s="28">
        <v>0.420343101802297</v>
      </c>
      <c r="S7" s="3">
        <v>0.27161530266236955</v>
      </c>
    </row>
    <row r="8" spans="1:27" x14ac:dyDescent="0.25">
      <c r="A8">
        <v>2015</v>
      </c>
      <c r="B8" t="s">
        <v>50</v>
      </c>
      <c r="C8" t="s">
        <v>19</v>
      </c>
      <c r="D8" t="s">
        <v>89</v>
      </c>
      <c r="E8" s="1">
        <v>53578</v>
      </c>
      <c r="F8" s="1">
        <v>16429</v>
      </c>
      <c r="G8" s="1">
        <v>90727</v>
      </c>
      <c r="H8" s="1">
        <v>18954</v>
      </c>
      <c r="I8">
        <v>0</v>
      </c>
      <c r="J8">
        <v>12.4</v>
      </c>
      <c r="K8">
        <v>6.58</v>
      </c>
      <c r="L8">
        <v>22.16</v>
      </c>
      <c r="M8">
        <v>3.87</v>
      </c>
      <c r="N8">
        <v>0</v>
      </c>
    </row>
    <row r="9" spans="1:27" x14ac:dyDescent="0.25">
      <c r="A9">
        <v>2014</v>
      </c>
      <c r="B9" t="s">
        <v>50</v>
      </c>
      <c r="C9" t="s">
        <v>19</v>
      </c>
      <c r="D9" t="s">
        <v>89</v>
      </c>
      <c r="E9" s="1">
        <v>3097</v>
      </c>
      <c r="F9" s="1">
        <v>0</v>
      </c>
      <c r="G9" s="1">
        <v>9928</v>
      </c>
      <c r="H9" s="1">
        <v>3485</v>
      </c>
      <c r="I9">
        <v>1</v>
      </c>
      <c r="J9">
        <v>1.1000000000000001</v>
      </c>
      <c r="K9">
        <v>0.12</v>
      </c>
      <c r="L9">
        <v>9.0399999999999991</v>
      </c>
      <c r="M9">
        <v>1.21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50</v>
      </c>
      <c r="C10" t="s">
        <v>19</v>
      </c>
      <c r="D10" t="s">
        <v>89</v>
      </c>
      <c r="E10" s="1">
        <v>15190</v>
      </c>
      <c r="F10" s="1">
        <v>0</v>
      </c>
      <c r="G10" s="1">
        <v>30783</v>
      </c>
      <c r="H10" s="1">
        <v>7956</v>
      </c>
      <c r="I10">
        <v>1</v>
      </c>
      <c r="J10">
        <v>5.0999999999999996</v>
      </c>
      <c r="K10">
        <v>1.92</v>
      </c>
      <c r="L10">
        <v>12.69</v>
      </c>
      <c r="M10">
        <v>2.46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50</v>
      </c>
      <c r="C11" t="s">
        <v>19</v>
      </c>
      <c r="D11" t="s">
        <v>89</v>
      </c>
      <c r="E11" s="1">
        <v>6975</v>
      </c>
      <c r="F11" s="1">
        <v>0</v>
      </c>
      <c r="G11" s="1">
        <v>18079</v>
      </c>
      <c r="H11" s="1">
        <v>5665</v>
      </c>
      <c r="I11">
        <v>1</v>
      </c>
      <c r="J11">
        <v>2</v>
      </c>
      <c r="K11">
        <v>0.42</v>
      </c>
      <c r="L11">
        <v>9.17</v>
      </c>
      <c r="M11">
        <v>1.6</v>
      </c>
      <c r="N11">
        <v>1</v>
      </c>
      <c r="Q11">
        <v>2015</v>
      </c>
      <c r="R11">
        <f>R3</f>
        <v>0.68907952104741943</v>
      </c>
      <c r="S11">
        <f>1/(S3^2)</f>
        <v>9.6073955004972262</v>
      </c>
      <c r="T11">
        <f>R11*S11</f>
        <v>6.6202594899957612</v>
      </c>
      <c r="U11">
        <f>S11*R11^2</f>
        <v>4.5618852385759121</v>
      </c>
      <c r="V11">
        <f>S11^2</f>
        <v>92.302048302974342</v>
      </c>
      <c r="X11">
        <f>1/(S3^2+$S$31)</f>
        <v>9.6073955004972262</v>
      </c>
      <c r="Y11">
        <f>X11*R11</f>
        <v>6.6202594899957612</v>
      </c>
      <c r="Z11">
        <f>X11*R11^2</f>
        <v>4.5618852385759121</v>
      </c>
      <c r="AA11">
        <f>X11^2</f>
        <v>92.302048302974342</v>
      </c>
    </row>
    <row r="12" spans="1:27" x14ac:dyDescent="0.25">
      <c r="A12">
        <v>2011</v>
      </c>
      <c r="B12" t="s">
        <v>50</v>
      </c>
      <c r="C12" t="s">
        <v>19</v>
      </c>
      <c r="D12" t="s">
        <v>89</v>
      </c>
      <c r="E12" s="1">
        <v>1463</v>
      </c>
      <c r="F12" s="1">
        <v>0</v>
      </c>
      <c r="G12" s="1">
        <v>5431</v>
      </c>
      <c r="H12" s="1">
        <v>2024</v>
      </c>
      <c r="I12">
        <v>1</v>
      </c>
      <c r="J12">
        <v>0.6</v>
      </c>
      <c r="K12">
        <v>0.04</v>
      </c>
      <c r="L12">
        <v>8.26</v>
      </c>
      <c r="M12">
        <v>0.82</v>
      </c>
      <c r="N12">
        <v>1</v>
      </c>
      <c r="Q12">
        <v>2016</v>
      </c>
      <c r="R12">
        <f>R4</f>
        <v>0.50459790840245222</v>
      </c>
      <c r="S12">
        <f t="shared" ref="S12:S15" si="0">1/(S4^2)</f>
        <v>4.2505955152784161</v>
      </c>
      <c r="T12">
        <f t="shared" ref="T12:T15" si="1">R12*S12</f>
        <v>2.1448416064743325</v>
      </c>
      <c r="U12">
        <f t="shared" ref="U12:U15" si="2">S12*R12^2</f>
        <v>1.0822825884815037</v>
      </c>
      <c r="V12">
        <f t="shared" ref="V12:V15" si="3">S12^2</f>
        <v>18.067562234504983</v>
      </c>
      <c r="X12">
        <f>1/(S4^2+$S$31)</f>
        <v>4.2505955152784161</v>
      </c>
      <c r="Y12">
        <f t="shared" ref="Y12:Y15" si="4">X12*R12</f>
        <v>2.1448416064743325</v>
      </c>
      <c r="Z12">
        <f t="shared" ref="Z12:Z15" si="5">X12*R12^2</f>
        <v>1.0822825884815037</v>
      </c>
      <c r="AA12">
        <f>X12^2</f>
        <v>18.067562234504983</v>
      </c>
    </row>
    <row r="13" spans="1:27" x14ac:dyDescent="0.25">
      <c r="A13">
        <v>2010</v>
      </c>
      <c r="B13" t="s">
        <v>50</v>
      </c>
      <c r="C13" t="s">
        <v>19</v>
      </c>
      <c r="D13" t="s">
        <v>89</v>
      </c>
      <c r="E13" s="1">
        <v>85482</v>
      </c>
      <c r="F13" s="1">
        <v>37817</v>
      </c>
      <c r="G13" s="1">
        <v>133146</v>
      </c>
      <c r="H13" s="1">
        <v>24319</v>
      </c>
      <c r="I13">
        <v>1</v>
      </c>
      <c r="J13">
        <v>31.8</v>
      </c>
      <c r="K13">
        <v>20.64</v>
      </c>
      <c r="L13">
        <v>45.59</v>
      </c>
      <c r="M13">
        <v>6.48</v>
      </c>
      <c r="N13">
        <v>1</v>
      </c>
      <c r="Q13">
        <v>2017</v>
      </c>
      <c r="R13">
        <f>R5</f>
        <v>0.44979489264200451</v>
      </c>
      <c r="S13">
        <f t="shared" si="0"/>
        <v>10.406824628409447</v>
      </c>
      <c r="T13">
        <f t="shared" si="1"/>
        <v>4.6809365664795957</v>
      </c>
      <c r="U13">
        <f t="shared" si="2"/>
        <v>2.1054613603837229</v>
      </c>
      <c r="V13">
        <f t="shared" si="3"/>
        <v>108.30199884646943</v>
      </c>
      <c r="X13">
        <f>1/(S5^2+$S$31)</f>
        <v>10.406824628409447</v>
      </c>
      <c r="Y13">
        <f t="shared" si="4"/>
        <v>4.6809365664795957</v>
      </c>
      <c r="Z13">
        <f t="shared" si="5"/>
        <v>2.1054613603837229</v>
      </c>
      <c r="AA13">
        <f>X13^2</f>
        <v>108.30199884646943</v>
      </c>
    </row>
    <row r="14" spans="1:27" ht="15" customHeight="1" x14ac:dyDescent="0.25">
      <c r="A14">
        <v>2009</v>
      </c>
      <c r="B14" t="s">
        <v>50</v>
      </c>
      <c r="C14" t="s">
        <v>19</v>
      </c>
      <c r="D14" t="s">
        <v>89</v>
      </c>
      <c r="E14" s="1">
        <v>8703</v>
      </c>
      <c r="F14" s="1">
        <v>0</v>
      </c>
      <c r="G14" s="1">
        <v>21744</v>
      </c>
      <c r="H14" s="1">
        <v>6653</v>
      </c>
      <c r="I14">
        <v>1</v>
      </c>
      <c r="J14">
        <v>2.8</v>
      </c>
      <c r="K14">
        <v>0.66</v>
      </c>
      <c r="L14">
        <v>11.48</v>
      </c>
      <c r="M14">
        <v>2.1</v>
      </c>
      <c r="N14">
        <v>1</v>
      </c>
      <c r="Q14">
        <v>2018</v>
      </c>
      <c r="R14">
        <f>R6</f>
        <v>0.38465966326090084</v>
      </c>
      <c r="S14">
        <f t="shared" si="0"/>
        <v>22.391175541574238</v>
      </c>
      <c r="T14">
        <f t="shared" si="1"/>
        <v>8.6129820438376647</v>
      </c>
      <c r="U14">
        <f t="shared" si="2"/>
        <v>3.3130667726547816</v>
      </c>
      <c r="V14">
        <f t="shared" si="3"/>
        <v>501.36474213359242</v>
      </c>
      <c r="X14">
        <f>1/(S6^2+$S$31)</f>
        <v>22.391175541574238</v>
      </c>
      <c r="Y14">
        <f t="shared" si="4"/>
        <v>8.6129820438376647</v>
      </c>
      <c r="Z14">
        <f t="shared" si="5"/>
        <v>3.3130667726547816</v>
      </c>
      <c r="AA14">
        <f>X14^2</f>
        <v>501.36474213359242</v>
      </c>
    </row>
    <row r="15" spans="1:27" x14ac:dyDescent="0.25">
      <c r="A15">
        <v>2008</v>
      </c>
      <c r="B15" t="s">
        <v>50</v>
      </c>
      <c r="C15" t="s">
        <v>19</v>
      </c>
      <c r="D15" t="s">
        <v>89</v>
      </c>
      <c r="E15" s="1">
        <v>7573</v>
      </c>
      <c r="F15" s="1">
        <v>0</v>
      </c>
      <c r="G15" s="1">
        <v>20840</v>
      </c>
      <c r="H15" s="1">
        <v>6769</v>
      </c>
      <c r="I15">
        <v>1</v>
      </c>
      <c r="J15">
        <v>2.2000000000000002</v>
      </c>
      <c r="K15">
        <v>0.38</v>
      </c>
      <c r="L15">
        <v>11.33</v>
      </c>
      <c r="M15">
        <v>1.89</v>
      </c>
      <c r="N15">
        <v>1</v>
      </c>
      <c r="Q15">
        <v>2019</v>
      </c>
      <c r="R15">
        <f>R7</f>
        <v>0.420343101802297</v>
      </c>
      <c r="S15">
        <f t="shared" si="0"/>
        <v>13.554750611020188</v>
      </c>
      <c r="T15">
        <f t="shared" si="1"/>
        <v>5.6976459159928066</v>
      </c>
      <c r="U15">
        <f t="shared" si="2"/>
        <v>2.3949661572996059</v>
      </c>
      <c r="V15">
        <f t="shared" si="3"/>
        <v>183.73126412695214</v>
      </c>
      <c r="X15">
        <f>1/(S7^2+$S$31)</f>
        <v>13.554750611020188</v>
      </c>
      <c r="Y15">
        <f t="shared" si="4"/>
        <v>5.6976459159928066</v>
      </c>
      <c r="Z15">
        <f t="shared" si="5"/>
        <v>2.3949661572996059</v>
      </c>
      <c r="AA15">
        <f>X15^2</f>
        <v>183.73126412695214</v>
      </c>
    </row>
    <row r="16" spans="1:27" x14ac:dyDescent="0.25">
      <c r="A16">
        <v>2007</v>
      </c>
      <c r="B16" t="s">
        <v>50</v>
      </c>
      <c r="C16" t="s">
        <v>19</v>
      </c>
      <c r="D16" t="s">
        <v>89</v>
      </c>
      <c r="E16" s="1">
        <v>13183</v>
      </c>
      <c r="F16" s="1">
        <v>2920</v>
      </c>
      <c r="G16" s="1">
        <v>23447</v>
      </c>
      <c r="H16" s="1">
        <v>5236</v>
      </c>
      <c r="I16">
        <v>1</v>
      </c>
      <c r="J16">
        <v>5.3</v>
      </c>
      <c r="K16">
        <v>2.62</v>
      </c>
      <c r="L16">
        <v>10.46</v>
      </c>
      <c r="M16">
        <v>1.88</v>
      </c>
      <c r="N16">
        <v>1</v>
      </c>
      <c r="Q16" s="23" t="s">
        <v>33</v>
      </c>
      <c r="R16" s="23"/>
      <c r="S16">
        <f>SUM(S11:S15)</f>
        <v>60.210741796779523</v>
      </c>
      <c r="T16">
        <f t="shared" ref="T16:V16" si="6">SUM(T11:T15)</f>
        <v>27.756665622780162</v>
      </c>
      <c r="U16">
        <f t="shared" si="6"/>
        <v>13.457662117395527</v>
      </c>
      <c r="V16">
        <f t="shared" si="6"/>
        <v>903.76761564449328</v>
      </c>
      <c r="X16">
        <f>SUM(X11:X15)</f>
        <v>60.210741796779523</v>
      </c>
      <c r="Y16">
        <f>SUM(Y11:Y15)</f>
        <v>27.756665622780162</v>
      </c>
      <c r="Z16">
        <f>SUM(Z11:Z15)</f>
        <v>13.457662117395527</v>
      </c>
      <c r="AA16">
        <f t="shared" ref="AA16" si="7">SUM(AA11:AA15)</f>
        <v>903.76761564449328</v>
      </c>
    </row>
    <row r="17" spans="1:27" x14ac:dyDescent="0.25">
      <c r="A17">
        <v>2006</v>
      </c>
      <c r="B17" t="s">
        <v>50</v>
      </c>
      <c r="C17" t="s">
        <v>19</v>
      </c>
      <c r="D17" t="s">
        <v>89</v>
      </c>
      <c r="E17" s="1">
        <v>23160</v>
      </c>
      <c r="F17" s="1">
        <v>2458</v>
      </c>
      <c r="G17" s="1">
        <v>43861</v>
      </c>
      <c r="H17" s="1">
        <v>10562</v>
      </c>
      <c r="I17">
        <v>1</v>
      </c>
      <c r="J17">
        <v>5</v>
      </c>
      <c r="K17">
        <v>2.11</v>
      </c>
      <c r="L17">
        <v>11.35</v>
      </c>
      <c r="M17">
        <v>2.16</v>
      </c>
      <c r="N17">
        <v>1</v>
      </c>
    </row>
    <row r="18" spans="1:27" x14ac:dyDescent="0.25">
      <c r="A18">
        <v>2005</v>
      </c>
      <c r="B18" t="s">
        <v>50</v>
      </c>
      <c r="C18" t="s">
        <v>19</v>
      </c>
      <c r="D18" t="s">
        <v>89</v>
      </c>
      <c r="E18" s="1">
        <v>27904</v>
      </c>
      <c r="F18" s="1">
        <v>4416</v>
      </c>
      <c r="G18" s="1">
        <v>51392</v>
      </c>
      <c r="H18" s="1">
        <v>11984</v>
      </c>
      <c r="I18">
        <v>1</v>
      </c>
      <c r="J18">
        <v>13.4</v>
      </c>
      <c r="K18">
        <v>6.16</v>
      </c>
      <c r="L18">
        <v>26.82</v>
      </c>
      <c r="M18">
        <v>5.0999999999999996</v>
      </c>
      <c r="N18">
        <v>1</v>
      </c>
      <c r="Q18" s="44" t="s">
        <v>34</v>
      </c>
      <c r="R18" s="44"/>
      <c r="S18" s="8">
        <f>U16-((T16^2)/S16)</f>
        <v>0.66206346665719806</v>
      </c>
      <c r="Y18" s="24" t="s">
        <v>35</v>
      </c>
      <c r="Z18" s="8">
        <f>Z16-(Y16^2)/X16</f>
        <v>0.66206346665719806</v>
      </c>
    </row>
    <row r="19" spans="1:27" x14ac:dyDescent="0.25">
      <c r="A19">
        <v>2004</v>
      </c>
      <c r="B19" t="s">
        <v>50</v>
      </c>
      <c r="C19" t="s">
        <v>19</v>
      </c>
      <c r="D19" t="s">
        <v>89</v>
      </c>
      <c r="E19" s="1">
        <v>30256</v>
      </c>
      <c r="F19" s="1">
        <v>7154</v>
      </c>
      <c r="G19" s="1">
        <v>53358</v>
      </c>
      <c r="H19" s="1">
        <v>11787</v>
      </c>
      <c r="I19">
        <v>1</v>
      </c>
      <c r="J19">
        <v>11.8</v>
      </c>
      <c r="K19">
        <v>5.79</v>
      </c>
      <c r="L19">
        <v>22.64</v>
      </c>
      <c r="M19">
        <v>4.1500000000000004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50</v>
      </c>
      <c r="C20" t="s">
        <v>19</v>
      </c>
      <c r="D20" t="s">
        <v>89</v>
      </c>
      <c r="E20" s="1">
        <v>64150</v>
      </c>
      <c r="F20" s="1">
        <v>26842</v>
      </c>
      <c r="G20" s="1">
        <v>101458</v>
      </c>
      <c r="H20" s="1">
        <v>19035</v>
      </c>
      <c r="I20">
        <v>1</v>
      </c>
      <c r="J20">
        <v>19.7</v>
      </c>
      <c r="K20">
        <v>11.93</v>
      </c>
      <c r="L20">
        <v>30.81</v>
      </c>
      <c r="M20">
        <v>4.8099999999999996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50</v>
      </c>
      <c r="C21" t="s">
        <v>19</v>
      </c>
      <c r="D21" t="s">
        <v>89</v>
      </c>
      <c r="E21" s="1">
        <v>3976</v>
      </c>
      <c r="F21" s="1">
        <v>0</v>
      </c>
      <c r="G21" s="1">
        <v>10498</v>
      </c>
      <c r="H21" s="1">
        <v>3327</v>
      </c>
      <c r="I21">
        <v>1</v>
      </c>
      <c r="J21">
        <v>1.1000000000000001</v>
      </c>
      <c r="K21">
        <v>0.23</v>
      </c>
      <c r="L21">
        <v>5.51</v>
      </c>
      <c r="M21">
        <v>0.93</v>
      </c>
      <c r="N21">
        <v>1</v>
      </c>
    </row>
    <row r="22" spans="1:27" ht="15" customHeight="1" x14ac:dyDescent="0.25">
      <c r="A22">
        <v>2001</v>
      </c>
      <c r="B22" t="s">
        <v>50</v>
      </c>
      <c r="C22" t="s">
        <v>19</v>
      </c>
      <c r="D22" t="s">
        <v>89</v>
      </c>
      <c r="E22" s="1">
        <v>38463</v>
      </c>
      <c r="F22" s="1">
        <v>12289</v>
      </c>
      <c r="G22" s="1">
        <v>64637</v>
      </c>
      <c r="H22" s="1">
        <v>13354</v>
      </c>
      <c r="I22">
        <v>1</v>
      </c>
      <c r="J22">
        <v>8.1</v>
      </c>
      <c r="K22">
        <v>4.26</v>
      </c>
      <c r="L22">
        <v>14.76</v>
      </c>
      <c r="M22">
        <v>2.57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50</v>
      </c>
      <c r="C23" t="s">
        <v>19</v>
      </c>
      <c r="D23" t="s">
        <v>89</v>
      </c>
      <c r="E23" s="1">
        <v>17087</v>
      </c>
      <c r="F23">
        <v>1318</v>
      </c>
      <c r="G23" s="1">
        <v>32857</v>
      </c>
      <c r="H23" s="1">
        <v>8046</v>
      </c>
      <c r="I23">
        <v>1</v>
      </c>
      <c r="J23">
        <v>4.7</v>
      </c>
      <c r="K23">
        <v>1.93</v>
      </c>
      <c r="L23">
        <v>10.82</v>
      </c>
      <c r="M23">
        <v>2.06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50</v>
      </c>
      <c r="C24" t="s">
        <v>19</v>
      </c>
      <c r="D24" t="s">
        <v>89</v>
      </c>
      <c r="E24" s="1">
        <v>21169</v>
      </c>
      <c r="F24" s="1">
        <v>1859</v>
      </c>
      <c r="G24" s="1">
        <v>40479</v>
      </c>
      <c r="H24" s="1">
        <v>9852</v>
      </c>
      <c r="I24">
        <v>1</v>
      </c>
      <c r="J24">
        <v>3.6</v>
      </c>
      <c r="K24">
        <v>1.48</v>
      </c>
      <c r="L24">
        <v>8.39</v>
      </c>
      <c r="M24">
        <v>1.59</v>
      </c>
      <c r="N24">
        <v>1</v>
      </c>
    </row>
    <row r="25" spans="1:27" x14ac:dyDescent="0.25">
      <c r="A25">
        <v>1998</v>
      </c>
      <c r="B25" t="s">
        <v>50</v>
      </c>
      <c r="C25" t="s">
        <v>19</v>
      </c>
      <c r="D25" t="s">
        <v>89</v>
      </c>
      <c r="E25" s="1">
        <v>22172</v>
      </c>
      <c r="F25" s="1">
        <v>5374</v>
      </c>
      <c r="G25" s="1">
        <v>38969</v>
      </c>
      <c r="H25" s="1">
        <v>8570</v>
      </c>
      <c r="I25">
        <v>1</v>
      </c>
      <c r="J25">
        <v>5.7</v>
      </c>
      <c r="K25">
        <v>2.78</v>
      </c>
      <c r="L25">
        <v>11.21</v>
      </c>
      <c r="M25">
        <v>2.02</v>
      </c>
      <c r="N25">
        <v>1</v>
      </c>
      <c r="Q25" s="46" t="s">
        <v>43</v>
      </c>
      <c r="R25" s="46"/>
      <c r="S25" s="5"/>
      <c r="T25" s="5"/>
    </row>
    <row r="26" spans="1:27" ht="15" customHeight="1" x14ac:dyDescent="0.25">
      <c r="A26">
        <v>1997</v>
      </c>
      <c r="B26" t="s">
        <v>50</v>
      </c>
      <c r="C26" t="s">
        <v>19</v>
      </c>
      <c r="D26" t="s">
        <v>89</v>
      </c>
      <c r="E26" s="1">
        <v>17206</v>
      </c>
      <c r="F26" s="1">
        <v>0</v>
      </c>
      <c r="G26" s="1">
        <v>34628</v>
      </c>
      <c r="H26" s="1">
        <v>8889</v>
      </c>
      <c r="I26">
        <v>1</v>
      </c>
      <c r="J26">
        <v>3.1</v>
      </c>
      <c r="K26">
        <v>1.1599999999999999</v>
      </c>
      <c r="L26">
        <v>8.0500000000000007</v>
      </c>
      <c r="M26">
        <v>1.54</v>
      </c>
      <c r="N26">
        <v>1</v>
      </c>
      <c r="Q26" s="40" t="s">
        <v>44</v>
      </c>
      <c r="R26" s="40"/>
      <c r="S26" s="29">
        <f>T16/S16</f>
        <v>0.46099192261180172</v>
      </c>
      <c r="T26" s="7"/>
      <c r="AA26" s="10"/>
    </row>
    <row r="27" spans="1:27" x14ac:dyDescent="0.25">
      <c r="A27">
        <v>1996</v>
      </c>
      <c r="B27" t="s">
        <v>50</v>
      </c>
      <c r="C27" t="s">
        <v>19</v>
      </c>
      <c r="D27" t="s">
        <v>89</v>
      </c>
      <c r="E27" s="1">
        <v>34350</v>
      </c>
      <c r="F27" s="1">
        <v>11541</v>
      </c>
      <c r="G27" s="1">
        <v>57158</v>
      </c>
      <c r="H27" s="1">
        <v>11637</v>
      </c>
      <c r="I27">
        <v>1</v>
      </c>
      <c r="J27">
        <v>7.9</v>
      </c>
      <c r="K27">
        <v>4.2300000000000004</v>
      </c>
      <c r="L27">
        <v>14.14</v>
      </c>
      <c r="M27">
        <v>2.4300000000000002</v>
      </c>
      <c r="N27">
        <v>1</v>
      </c>
      <c r="Q27" s="44" t="s">
        <v>16</v>
      </c>
      <c r="R27" s="44"/>
      <c r="S27" s="7">
        <f>SQRT(1/S16)</f>
        <v>0.12887331830372892</v>
      </c>
      <c r="T27" s="7"/>
      <c r="AA27" s="10"/>
    </row>
    <row r="28" spans="1:27" x14ac:dyDescent="0.25">
      <c r="A28">
        <v>1995</v>
      </c>
      <c r="B28" t="s">
        <v>50</v>
      </c>
      <c r="C28" t="s">
        <v>19</v>
      </c>
      <c r="D28" t="s">
        <v>89</v>
      </c>
      <c r="E28" s="1">
        <v>21299</v>
      </c>
      <c r="F28" s="1">
        <v>5023</v>
      </c>
      <c r="G28" s="1">
        <v>37576</v>
      </c>
      <c r="H28" s="1">
        <v>8305</v>
      </c>
      <c r="I28">
        <v>1</v>
      </c>
      <c r="J28">
        <v>3.8</v>
      </c>
      <c r="K28">
        <v>1.81</v>
      </c>
      <c r="L28">
        <v>7.73</v>
      </c>
      <c r="M28">
        <v>1.41</v>
      </c>
      <c r="N28">
        <v>1</v>
      </c>
      <c r="Q28" s="40" t="s">
        <v>45</v>
      </c>
      <c r="R28" s="40"/>
      <c r="S28" s="35">
        <f>S26-1.96*S27</f>
        <v>0.20840021873649306</v>
      </c>
      <c r="T28" s="36">
        <f>S26+1.96*S27</f>
        <v>0.71358362648711038</v>
      </c>
    </row>
    <row r="29" spans="1:27" x14ac:dyDescent="0.25">
      <c r="A29">
        <v>1994</v>
      </c>
      <c r="B29" t="s">
        <v>50</v>
      </c>
      <c r="C29" t="s">
        <v>19</v>
      </c>
      <c r="D29" t="s">
        <v>89</v>
      </c>
      <c r="E29" s="1">
        <v>19033</v>
      </c>
      <c r="F29" s="1">
        <v>2372</v>
      </c>
      <c r="G29" s="1">
        <v>35695</v>
      </c>
      <c r="H29" s="1">
        <v>8501</v>
      </c>
      <c r="I29">
        <v>1</v>
      </c>
      <c r="J29">
        <v>2.8</v>
      </c>
      <c r="K29">
        <v>1.2</v>
      </c>
      <c r="L29">
        <v>6.5</v>
      </c>
      <c r="M29">
        <v>1.22</v>
      </c>
      <c r="N29">
        <v>1</v>
      </c>
      <c r="S29" s="7"/>
      <c r="T29" s="7"/>
    </row>
    <row r="30" spans="1:27" x14ac:dyDescent="0.25">
      <c r="A30">
        <v>1993</v>
      </c>
      <c r="B30" t="s">
        <v>50</v>
      </c>
      <c r="C30" t="s">
        <v>19</v>
      </c>
      <c r="D30" t="s">
        <v>89</v>
      </c>
      <c r="E30" s="1">
        <v>77558</v>
      </c>
      <c r="F30" s="1">
        <v>33105</v>
      </c>
      <c r="G30" s="1">
        <v>122011</v>
      </c>
      <c r="H30" s="1">
        <v>22680</v>
      </c>
      <c r="I30">
        <v>1</v>
      </c>
      <c r="J30">
        <v>8.6</v>
      </c>
      <c r="K30">
        <v>5.0599999999999996</v>
      </c>
      <c r="L30">
        <v>14.36</v>
      </c>
      <c r="M30">
        <v>2.31</v>
      </c>
      <c r="N30">
        <v>1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51</v>
      </c>
      <c r="C31" t="s">
        <v>19</v>
      </c>
      <c r="D31" t="s">
        <v>89</v>
      </c>
      <c r="E31" s="1">
        <v>0</v>
      </c>
      <c r="F31" s="1"/>
      <c r="G31" s="1"/>
      <c r="H31" s="1"/>
      <c r="I31">
        <v>2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51</v>
      </c>
      <c r="C32" t="s">
        <v>19</v>
      </c>
      <c r="D32" t="s">
        <v>89</v>
      </c>
      <c r="E32" s="1">
        <v>0</v>
      </c>
      <c r="G32" s="1"/>
      <c r="H32" s="1"/>
      <c r="I32">
        <v>2</v>
      </c>
      <c r="J32">
        <v>0</v>
      </c>
      <c r="N32">
        <v>2</v>
      </c>
      <c r="Q32" s="40" t="s">
        <v>44</v>
      </c>
      <c r="R32" s="40"/>
      <c r="S32" s="35">
        <f>Y16/X16</f>
        <v>0.46099192261180172</v>
      </c>
      <c r="T32" s="7"/>
    </row>
    <row r="33" spans="1:26" x14ac:dyDescent="0.25">
      <c r="A33">
        <v>2018</v>
      </c>
      <c r="B33" t="s">
        <v>51</v>
      </c>
      <c r="C33" t="s">
        <v>19</v>
      </c>
      <c r="D33" t="s">
        <v>89</v>
      </c>
      <c r="E33" s="1">
        <v>0</v>
      </c>
      <c r="F33" s="1"/>
      <c r="G33" s="1"/>
      <c r="H33" s="1"/>
      <c r="I33">
        <v>2</v>
      </c>
      <c r="J33">
        <v>0</v>
      </c>
      <c r="N33">
        <v>2</v>
      </c>
      <c r="Q33" s="44" t="s">
        <v>16</v>
      </c>
      <c r="R33" s="44"/>
      <c r="S33" s="7">
        <f>SQRT(1/X16)</f>
        <v>0.12887331830372892</v>
      </c>
      <c r="T33" s="7"/>
    </row>
    <row r="34" spans="1:26" x14ac:dyDescent="0.25">
      <c r="A34">
        <v>2017</v>
      </c>
      <c r="B34" t="s">
        <v>51</v>
      </c>
      <c r="C34" t="s">
        <v>19</v>
      </c>
      <c r="D34" t="s">
        <v>89</v>
      </c>
      <c r="E34" s="1">
        <v>0</v>
      </c>
      <c r="F34" s="1"/>
      <c r="G34" s="1"/>
      <c r="H34" s="1"/>
      <c r="I34">
        <v>2</v>
      </c>
      <c r="J34">
        <v>0</v>
      </c>
      <c r="N34">
        <v>2</v>
      </c>
      <c r="Q34" s="40" t="s">
        <v>45</v>
      </c>
      <c r="R34" s="40"/>
      <c r="S34" s="35">
        <f>S32-1.96*S33</f>
        <v>0.20840021873649306</v>
      </c>
      <c r="T34" s="35">
        <f>S32+1.96*S33</f>
        <v>0.71358362648711038</v>
      </c>
    </row>
    <row r="35" spans="1:26" x14ac:dyDescent="0.25">
      <c r="A35">
        <v>2016</v>
      </c>
      <c r="B35" t="s">
        <v>51</v>
      </c>
      <c r="C35" t="s">
        <v>19</v>
      </c>
      <c r="D35" t="s">
        <v>89</v>
      </c>
      <c r="E35" s="1">
        <v>0</v>
      </c>
      <c r="G35" s="1"/>
      <c r="H35" s="1"/>
      <c r="I35">
        <v>2</v>
      </c>
      <c r="J35">
        <v>0</v>
      </c>
      <c r="N35">
        <v>2</v>
      </c>
    </row>
    <row r="36" spans="1:26" x14ac:dyDescent="0.25">
      <c r="A36">
        <v>2015</v>
      </c>
      <c r="B36" t="s">
        <v>51</v>
      </c>
      <c r="C36" t="s">
        <v>19</v>
      </c>
      <c r="D36" t="s">
        <v>89</v>
      </c>
      <c r="E36" s="1">
        <v>0</v>
      </c>
      <c r="F36" s="1"/>
      <c r="G36" s="1"/>
      <c r="H36" s="1"/>
      <c r="I36">
        <v>2</v>
      </c>
      <c r="J36">
        <v>0</v>
      </c>
      <c r="N36">
        <v>2</v>
      </c>
    </row>
    <row r="37" spans="1:26" x14ac:dyDescent="0.25">
      <c r="A37">
        <v>2014</v>
      </c>
      <c r="B37" t="s">
        <v>51</v>
      </c>
      <c r="C37" t="s">
        <v>19</v>
      </c>
      <c r="D37" t="s">
        <v>89</v>
      </c>
      <c r="E37" s="1">
        <v>0</v>
      </c>
      <c r="F37" s="1"/>
      <c r="G37" s="1"/>
      <c r="H37" s="1"/>
      <c r="I37">
        <v>2</v>
      </c>
      <c r="J37">
        <v>0</v>
      </c>
      <c r="N37">
        <v>2</v>
      </c>
      <c r="Q37" s="2" t="s">
        <v>14</v>
      </c>
      <c r="R37" s="2" t="s">
        <v>49</v>
      </c>
    </row>
    <row r="38" spans="1:26" x14ac:dyDescent="0.25">
      <c r="A38">
        <v>2013</v>
      </c>
      <c r="B38" t="s">
        <v>51</v>
      </c>
      <c r="C38" t="s">
        <v>19</v>
      </c>
      <c r="D38" t="s">
        <v>89</v>
      </c>
      <c r="E38" s="1">
        <v>0</v>
      </c>
      <c r="G38" s="1"/>
      <c r="H38" s="1"/>
      <c r="I38">
        <v>2</v>
      </c>
      <c r="J38">
        <v>0</v>
      </c>
      <c r="N38">
        <v>2</v>
      </c>
      <c r="Q38" s="2" t="s">
        <v>2</v>
      </c>
      <c r="R38" t="s">
        <v>52</v>
      </c>
      <c r="S38" t="s">
        <v>53</v>
      </c>
      <c r="T38" t="s">
        <v>50</v>
      </c>
      <c r="U38" t="s">
        <v>51</v>
      </c>
      <c r="V38" t="s">
        <v>54</v>
      </c>
      <c r="W38" t="s">
        <v>55</v>
      </c>
      <c r="X38" t="s">
        <v>20</v>
      </c>
    </row>
    <row r="39" spans="1:26" x14ac:dyDescent="0.25">
      <c r="A39">
        <v>2012</v>
      </c>
      <c r="B39" t="s">
        <v>51</v>
      </c>
      <c r="C39" t="s">
        <v>19</v>
      </c>
      <c r="D39" t="s">
        <v>89</v>
      </c>
      <c r="E39" s="1">
        <v>0</v>
      </c>
      <c r="F39" s="1"/>
      <c r="G39" s="1"/>
      <c r="H39" s="1"/>
      <c r="I39">
        <v>2</v>
      </c>
      <c r="J39">
        <v>0</v>
      </c>
      <c r="N39">
        <v>2</v>
      </c>
      <c r="Q39">
        <v>2015</v>
      </c>
      <c r="R39">
        <v>0</v>
      </c>
      <c r="S39">
        <v>0</v>
      </c>
      <c r="T39">
        <v>53578</v>
      </c>
      <c r="U39">
        <v>0</v>
      </c>
      <c r="V39">
        <v>12616</v>
      </c>
      <c r="W39">
        <v>11559</v>
      </c>
      <c r="X39">
        <v>77753</v>
      </c>
      <c r="Z39" s="33"/>
    </row>
    <row r="40" spans="1:26" x14ac:dyDescent="0.25">
      <c r="A40">
        <v>2011</v>
      </c>
      <c r="B40" t="s">
        <v>51</v>
      </c>
      <c r="C40" t="s">
        <v>19</v>
      </c>
      <c r="D40" t="s">
        <v>89</v>
      </c>
      <c r="E40" s="1">
        <v>0</v>
      </c>
      <c r="G40" s="1"/>
      <c r="H40" s="1"/>
      <c r="I40">
        <v>2</v>
      </c>
      <c r="J40">
        <v>0</v>
      </c>
      <c r="N40">
        <v>2</v>
      </c>
      <c r="Q40">
        <v>2016</v>
      </c>
      <c r="R40">
        <v>0</v>
      </c>
      <c r="S40">
        <v>0</v>
      </c>
      <c r="T40">
        <v>5597</v>
      </c>
      <c r="U40">
        <v>0</v>
      </c>
      <c r="V40">
        <v>4032</v>
      </c>
      <c r="W40">
        <v>1463</v>
      </c>
      <c r="X40">
        <v>11092</v>
      </c>
      <c r="Z40" s="33"/>
    </row>
    <row r="41" spans="1:26" x14ac:dyDescent="0.25">
      <c r="A41">
        <v>2010</v>
      </c>
      <c r="B41" t="s">
        <v>51</v>
      </c>
      <c r="C41" t="s">
        <v>19</v>
      </c>
      <c r="D41" t="s">
        <v>89</v>
      </c>
      <c r="E41" s="1">
        <v>0</v>
      </c>
      <c r="F41" s="1"/>
      <c r="G41" s="1"/>
      <c r="H41" s="1"/>
      <c r="I41">
        <v>2</v>
      </c>
      <c r="J41">
        <v>0</v>
      </c>
      <c r="N41">
        <v>2</v>
      </c>
      <c r="Q41">
        <v>2017</v>
      </c>
      <c r="R41">
        <v>1241</v>
      </c>
      <c r="S41">
        <v>0</v>
      </c>
      <c r="T41">
        <v>12171</v>
      </c>
      <c r="U41">
        <v>0</v>
      </c>
      <c r="V41">
        <v>2948</v>
      </c>
      <c r="W41">
        <v>10699</v>
      </c>
      <c r="X41">
        <v>27059</v>
      </c>
      <c r="Z41" s="33"/>
    </row>
    <row r="42" spans="1:26" x14ac:dyDescent="0.25">
      <c r="A42">
        <v>2009</v>
      </c>
      <c r="B42" t="s">
        <v>51</v>
      </c>
      <c r="C42" t="s">
        <v>19</v>
      </c>
      <c r="D42" t="s">
        <v>89</v>
      </c>
      <c r="E42" s="1">
        <v>0</v>
      </c>
      <c r="G42" s="1"/>
      <c r="H42" s="1"/>
      <c r="I42">
        <v>2</v>
      </c>
      <c r="J42">
        <v>0</v>
      </c>
      <c r="N42">
        <v>2</v>
      </c>
      <c r="Q42">
        <v>2018</v>
      </c>
      <c r="R42">
        <v>1512</v>
      </c>
      <c r="S42">
        <v>1622</v>
      </c>
      <c r="T42">
        <v>18711</v>
      </c>
      <c r="U42">
        <v>0</v>
      </c>
      <c r="V42">
        <v>10253</v>
      </c>
      <c r="W42">
        <v>16545</v>
      </c>
      <c r="X42">
        <v>48643</v>
      </c>
      <c r="Z42" s="33"/>
    </row>
    <row r="43" spans="1:26" x14ac:dyDescent="0.25">
      <c r="A43">
        <v>2008</v>
      </c>
      <c r="B43" t="s">
        <v>51</v>
      </c>
      <c r="C43" t="s">
        <v>19</v>
      </c>
      <c r="D43" t="s">
        <v>89</v>
      </c>
      <c r="E43" s="1">
        <v>5219</v>
      </c>
      <c r="F43">
        <v>0</v>
      </c>
      <c r="G43" s="1">
        <v>16075</v>
      </c>
      <c r="H43" s="1">
        <v>5539</v>
      </c>
      <c r="I43">
        <v>1</v>
      </c>
      <c r="J43">
        <v>1.5</v>
      </c>
      <c r="K43">
        <v>0.19</v>
      </c>
      <c r="L43">
        <v>10.81</v>
      </c>
      <c r="M43">
        <v>1.56</v>
      </c>
      <c r="N43">
        <v>1</v>
      </c>
      <c r="Q43">
        <v>2019</v>
      </c>
      <c r="R43">
        <v>1247</v>
      </c>
      <c r="S43">
        <v>1152</v>
      </c>
      <c r="T43">
        <v>14530</v>
      </c>
      <c r="U43">
        <v>0</v>
      </c>
      <c r="V43">
        <v>8498</v>
      </c>
      <c r="W43">
        <v>9140</v>
      </c>
      <c r="X43">
        <v>34567</v>
      </c>
      <c r="Z43" s="33"/>
    </row>
    <row r="44" spans="1:26" x14ac:dyDescent="0.25">
      <c r="A44">
        <v>2007</v>
      </c>
      <c r="B44" t="s">
        <v>51</v>
      </c>
      <c r="C44" t="s">
        <v>19</v>
      </c>
      <c r="D44" t="s">
        <v>89</v>
      </c>
      <c r="E44" s="1">
        <v>0</v>
      </c>
      <c r="F44" s="1"/>
      <c r="G44" s="1"/>
      <c r="H44" s="1"/>
      <c r="I44">
        <v>2</v>
      </c>
      <c r="J44">
        <v>0</v>
      </c>
      <c r="N44">
        <v>2</v>
      </c>
      <c r="Q44" t="s">
        <v>20</v>
      </c>
      <c r="R44">
        <v>4000</v>
      </c>
      <c r="S44">
        <v>2774</v>
      </c>
      <c r="T44">
        <v>104587</v>
      </c>
      <c r="U44">
        <v>0</v>
      </c>
      <c r="V44">
        <v>38347</v>
      </c>
      <c r="W44">
        <v>49406</v>
      </c>
      <c r="X44">
        <v>199114</v>
      </c>
    </row>
    <row r="45" spans="1:26" x14ac:dyDescent="0.25">
      <c r="A45">
        <v>2006</v>
      </c>
      <c r="B45" t="s">
        <v>51</v>
      </c>
      <c r="C45" t="s">
        <v>19</v>
      </c>
      <c r="D45" t="s">
        <v>89</v>
      </c>
      <c r="E45" s="1">
        <v>0</v>
      </c>
      <c r="F45" s="1"/>
      <c r="G45" s="1"/>
      <c r="H45" s="1"/>
      <c r="I45">
        <v>2</v>
      </c>
      <c r="J45">
        <v>0</v>
      </c>
      <c r="N45">
        <v>2</v>
      </c>
    </row>
    <row r="46" spans="1:26" x14ac:dyDescent="0.25">
      <c r="A46">
        <v>2005</v>
      </c>
      <c r="B46" t="s">
        <v>51</v>
      </c>
      <c r="C46" t="s">
        <v>19</v>
      </c>
      <c r="D46" t="s">
        <v>89</v>
      </c>
      <c r="E46" s="1">
        <v>0</v>
      </c>
      <c r="G46" s="1"/>
      <c r="H46" s="1"/>
      <c r="I46">
        <v>2</v>
      </c>
      <c r="J46">
        <v>0</v>
      </c>
      <c r="N46">
        <v>2</v>
      </c>
      <c r="Q46" s="2" t="s">
        <v>48</v>
      </c>
      <c r="R46" s="2" t="s">
        <v>49</v>
      </c>
    </row>
    <row r="47" spans="1:26" x14ac:dyDescent="0.25">
      <c r="A47">
        <v>2004</v>
      </c>
      <c r="B47" t="s">
        <v>51</v>
      </c>
      <c r="C47" t="s">
        <v>19</v>
      </c>
      <c r="D47" t="s">
        <v>89</v>
      </c>
      <c r="E47" s="1">
        <v>0</v>
      </c>
      <c r="F47" s="1"/>
      <c r="G47" s="1"/>
      <c r="H47" s="1"/>
      <c r="I47">
        <v>2</v>
      </c>
      <c r="J47">
        <v>0</v>
      </c>
      <c r="N47">
        <v>2</v>
      </c>
      <c r="Q47" s="2" t="s">
        <v>2</v>
      </c>
      <c r="R47" t="s">
        <v>52</v>
      </c>
      <c r="S47" t="s">
        <v>53</v>
      </c>
      <c r="T47" t="s">
        <v>50</v>
      </c>
      <c r="U47" t="s">
        <v>51</v>
      </c>
      <c r="V47" t="s">
        <v>54</v>
      </c>
      <c r="W47" t="s">
        <v>55</v>
      </c>
      <c r="X47" t="s">
        <v>20</v>
      </c>
    </row>
    <row r="48" spans="1:26" x14ac:dyDescent="0.25">
      <c r="A48">
        <v>2003</v>
      </c>
      <c r="B48" t="s">
        <v>51</v>
      </c>
      <c r="C48" t="s">
        <v>19</v>
      </c>
      <c r="D48" t="s">
        <v>89</v>
      </c>
      <c r="E48" s="1">
        <v>0</v>
      </c>
      <c r="G48" s="1"/>
      <c r="H48" s="1"/>
      <c r="I48">
        <v>2</v>
      </c>
      <c r="J48">
        <v>0</v>
      </c>
      <c r="N48">
        <v>2</v>
      </c>
      <c r="Q48">
        <v>2015</v>
      </c>
      <c r="T48">
        <v>18954</v>
      </c>
      <c r="V48">
        <v>8069</v>
      </c>
      <c r="W48">
        <v>7676</v>
      </c>
      <c r="X48">
        <v>11566.333333333334</v>
      </c>
    </row>
    <row r="49" spans="1:24" x14ac:dyDescent="0.25">
      <c r="A49">
        <v>2002</v>
      </c>
      <c r="B49" t="s">
        <v>51</v>
      </c>
      <c r="C49" t="s">
        <v>19</v>
      </c>
      <c r="D49" t="s">
        <v>89</v>
      </c>
      <c r="E49" s="1">
        <v>3849</v>
      </c>
      <c r="F49" s="1">
        <v>0</v>
      </c>
      <c r="G49" s="1">
        <v>10248</v>
      </c>
      <c r="H49" s="1">
        <v>3265</v>
      </c>
      <c r="I49">
        <v>1</v>
      </c>
      <c r="J49">
        <v>1.1000000000000001</v>
      </c>
      <c r="K49">
        <v>0.21</v>
      </c>
      <c r="L49">
        <v>5.45</v>
      </c>
      <c r="M49">
        <v>0.91</v>
      </c>
      <c r="N49">
        <v>1</v>
      </c>
      <c r="Q49">
        <v>2016</v>
      </c>
      <c r="T49">
        <v>4330</v>
      </c>
      <c r="V49">
        <v>3622</v>
      </c>
      <c r="W49">
        <v>2107</v>
      </c>
      <c r="X49">
        <v>3353</v>
      </c>
    </row>
    <row r="50" spans="1:24" x14ac:dyDescent="0.25">
      <c r="A50">
        <v>2001</v>
      </c>
      <c r="B50" t="s">
        <v>51</v>
      </c>
      <c r="C50" t="s">
        <v>19</v>
      </c>
      <c r="D50" t="s">
        <v>89</v>
      </c>
      <c r="E50" s="1">
        <v>2184</v>
      </c>
      <c r="F50">
        <v>0</v>
      </c>
      <c r="G50" s="1">
        <v>7384</v>
      </c>
      <c r="H50" s="1">
        <v>2653</v>
      </c>
      <c r="I50">
        <v>1</v>
      </c>
      <c r="J50">
        <v>0.5</v>
      </c>
      <c r="K50">
        <v>0.04</v>
      </c>
      <c r="L50">
        <v>4.72</v>
      </c>
      <c r="M50">
        <v>0.55000000000000004</v>
      </c>
      <c r="N50">
        <v>2</v>
      </c>
      <c r="Q50">
        <v>2017</v>
      </c>
      <c r="R50">
        <v>2004</v>
      </c>
      <c r="T50">
        <v>6846</v>
      </c>
      <c r="V50">
        <v>3163</v>
      </c>
      <c r="W50">
        <v>6372</v>
      </c>
      <c r="X50">
        <v>4596.25</v>
      </c>
    </row>
    <row r="51" spans="1:24" x14ac:dyDescent="0.25">
      <c r="A51">
        <v>2000</v>
      </c>
      <c r="B51" t="s">
        <v>51</v>
      </c>
      <c r="C51" t="s">
        <v>19</v>
      </c>
      <c r="D51" t="s">
        <v>89</v>
      </c>
      <c r="E51" s="1">
        <v>2364</v>
      </c>
      <c r="F51" s="1">
        <v>0</v>
      </c>
      <c r="G51" s="1">
        <v>7366</v>
      </c>
      <c r="H51" s="1">
        <v>2552</v>
      </c>
      <c r="I51">
        <v>1</v>
      </c>
      <c r="J51">
        <v>0.6</v>
      </c>
      <c r="K51">
        <v>0.08</v>
      </c>
      <c r="L51">
        <v>5.0599999999999996</v>
      </c>
      <c r="M51">
        <v>0.69</v>
      </c>
      <c r="N51">
        <v>1</v>
      </c>
      <c r="Q51">
        <v>2018</v>
      </c>
      <c r="R51">
        <v>2043</v>
      </c>
      <c r="S51">
        <v>2122</v>
      </c>
      <c r="T51">
        <v>8463</v>
      </c>
      <c r="V51">
        <v>5941</v>
      </c>
      <c r="W51">
        <v>7865</v>
      </c>
      <c r="X51">
        <v>5286.8</v>
      </c>
    </row>
    <row r="52" spans="1:24" x14ac:dyDescent="0.25">
      <c r="A52">
        <v>1999</v>
      </c>
      <c r="B52" t="s">
        <v>51</v>
      </c>
      <c r="C52" t="s">
        <v>19</v>
      </c>
      <c r="D52" t="s">
        <v>89</v>
      </c>
      <c r="E52" s="1">
        <v>0</v>
      </c>
      <c r="F52" s="1"/>
      <c r="G52" s="1"/>
      <c r="H52" s="1"/>
      <c r="I52">
        <v>2</v>
      </c>
      <c r="J52">
        <v>0</v>
      </c>
      <c r="N52">
        <v>2</v>
      </c>
      <c r="Q52">
        <v>2019</v>
      </c>
      <c r="R52">
        <v>2011</v>
      </c>
      <c r="S52">
        <v>1929</v>
      </c>
      <c r="T52">
        <v>7702</v>
      </c>
      <c r="V52">
        <v>5686</v>
      </c>
      <c r="W52">
        <v>5923</v>
      </c>
      <c r="X52">
        <v>4650.2</v>
      </c>
    </row>
    <row r="53" spans="1:24" x14ac:dyDescent="0.25">
      <c r="A53">
        <v>1998</v>
      </c>
      <c r="B53" t="s">
        <v>51</v>
      </c>
      <c r="C53" t="s">
        <v>19</v>
      </c>
      <c r="D53" t="s">
        <v>89</v>
      </c>
      <c r="E53" s="1">
        <v>0</v>
      </c>
      <c r="F53" s="1"/>
      <c r="G53" s="1"/>
      <c r="H53" s="1"/>
      <c r="I53">
        <v>2</v>
      </c>
      <c r="J53">
        <v>0</v>
      </c>
      <c r="N53">
        <v>2</v>
      </c>
      <c r="Q53" t="s">
        <v>20</v>
      </c>
      <c r="R53">
        <v>2019.3333333333333</v>
      </c>
      <c r="S53">
        <v>2025.5</v>
      </c>
      <c r="T53">
        <v>9259</v>
      </c>
      <c r="V53">
        <v>5296.2</v>
      </c>
      <c r="W53">
        <v>5988.6</v>
      </c>
      <c r="X53">
        <v>5641.4</v>
      </c>
    </row>
    <row r="54" spans="1:24" ht="15.75" thickBot="1" x14ac:dyDescent="0.3">
      <c r="A54">
        <v>1997</v>
      </c>
      <c r="B54" t="s">
        <v>51</v>
      </c>
      <c r="C54" t="s">
        <v>19</v>
      </c>
      <c r="D54" t="s">
        <v>89</v>
      </c>
      <c r="E54" s="1">
        <v>0</v>
      </c>
      <c r="F54" s="1"/>
      <c r="G54" s="1"/>
      <c r="H54" s="1"/>
      <c r="I54">
        <v>2</v>
      </c>
      <c r="J54">
        <v>0</v>
      </c>
      <c r="N54">
        <v>2</v>
      </c>
    </row>
    <row r="55" spans="1:24" x14ac:dyDescent="0.25">
      <c r="A55">
        <v>1996</v>
      </c>
      <c r="B55" t="s">
        <v>51</v>
      </c>
      <c r="C55" t="s">
        <v>19</v>
      </c>
      <c r="D55" t="s">
        <v>89</v>
      </c>
      <c r="E55" s="1">
        <v>9015</v>
      </c>
      <c r="F55" s="1">
        <v>0</v>
      </c>
      <c r="G55" s="1">
        <v>19326</v>
      </c>
      <c r="H55" s="1">
        <v>5261</v>
      </c>
      <c r="I55">
        <v>1</v>
      </c>
      <c r="J55">
        <v>2.1</v>
      </c>
      <c r="K55">
        <v>0.67</v>
      </c>
      <c r="L55">
        <v>6.15</v>
      </c>
      <c r="M55">
        <v>1.17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51</v>
      </c>
      <c r="C56" t="s">
        <v>19</v>
      </c>
      <c r="D56" t="s">
        <v>89</v>
      </c>
      <c r="E56" s="1">
        <v>0</v>
      </c>
      <c r="F56" s="1"/>
      <c r="G56" s="1"/>
      <c r="H56" s="1"/>
      <c r="I56">
        <v>2</v>
      </c>
      <c r="J56">
        <v>0</v>
      </c>
      <c r="N56">
        <v>2</v>
      </c>
      <c r="Q56" s="14">
        <v>2015</v>
      </c>
      <c r="R56">
        <v>77753</v>
      </c>
      <c r="S56">
        <v>53578</v>
      </c>
      <c r="T56" s="3">
        <f>S56/R56</f>
        <v>0.68907952104741943</v>
      </c>
      <c r="U56">
        <v>18954</v>
      </c>
      <c r="V56">
        <v>23846</v>
      </c>
      <c r="W56" s="31">
        <f>SQRT((U56/R56)^2+(V56*T56/R56)^2)</f>
        <v>0.32262436690653906</v>
      </c>
    </row>
    <row r="57" spans="1:24" x14ac:dyDescent="0.25">
      <c r="A57">
        <v>1994</v>
      </c>
      <c r="B57" t="s">
        <v>51</v>
      </c>
      <c r="C57" t="s">
        <v>19</v>
      </c>
      <c r="D57" t="s">
        <v>89</v>
      </c>
      <c r="E57" s="1">
        <v>2626</v>
      </c>
      <c r="F57" s="1">
        <v>0</v>
      </c>
      <c r="G57" s="1">
        <v>8305</v>
      </c>
      <c r="H57" s="1">
        <v>2897</v>
      </c>
      <c r="I57">
        <v>1</v>
      </c>
      <c r="J57">
        <v>0.4</v>
      </c>
      <c r="K57">
        <v>0.05</v>
      </c>
      <c r="L57">
        <v>3.28</v>
      </c>
      <c r="M57">
        <v>0.43</v>
      </c>
      <c r="N57">
        <v>2</v>
      </c>
      <c r="Q57" s="14">
        <v>2016</v>
      </c>
      <c r="R57">
        <v>11092</v>
      </c>
      <c r="S57">
        <v>5597</v>
      </c>
      <c r="T57" s="3">
        <f t="shared" ref="T57:T60" si="8">S57/R57</f>
        <v>0.50459790840245222</v>
      </c>
      <c r="U57">
        <v>4330</v>
      </c>
      <c r="V57">
        <v>6328</v>
      </c>
      <c r="W57" s="31">
        <f t="shared" ref="W57:W60" si="9">SQRT((U57/R57)^2+(V57*T57/R57)^2)</f>
        <v>0.48503726925069596</v>
      </c>
    </row>
    <row r="58" spans="1:24" x14ac:dyDescent="0.25">
      <c r="A58">
        <v>1993</v>
      </c>
      <c r="B58" t="s">
        <v>51</v>
      </c>
      <c r="C58" t="s">
        <v>19</v>
      </c>
      <c r="D58" t="s">
        <v>89</v>
      </c>
      <c r="E58" s="1">
        <v>5461</v>
      </c>
      <c r="F58" s="1">
        <v>0</v>
      </c>
      <c r="G58" s="1">
        <v>15340</v>
      </c>
      <c r="H58" s="1">
        <v>5041</v>
      </c>
      <c r="I58">
        <v>1</v>
      </c>
      <c r="J58">
        <v>0.6</v>
      </c>
      <c r="K58">
        <v>0.1</v>
      </c>
      <c r="L58">
        <v>3.59</v>
      </c>
      <c r="M58">
        <v>0.56000000000000005</v>
      </c>
      <c r="N58">
        <v>1</v>
      </c>
      <c r="Q58" s="14">
        <v>2017</v>
      </c>
      <c r="R58">
        <v>27059</v>
      </c>
      <c r="S58">
        <v>12171</v>
      </c>
      <c r="T58" s="3">
        <f t="shared" si="8"/>
        <v>0.44979489264200451</v>
      </c>
      <c r="U58">
        <v>6846</v>
      </c>
      <c r="V58">
        <v>10775</v>
      </c>
      <c r="W58" s="31">
        <f t="shared" si="9"/>
        <v>0.30998514481538486</v>
      </c>
    </row>
    <row r="59" spans="1:24" x14ac:dyDescent="0.25">
      <c r="A59">
        <v>2020</v>
      </c>
      <c r="B59" t="s">
        <v>55</v>
      </c>
      <c r="C59" t="s">
        <v>19</v>
      </c>
      <c r="D59" t="s">
        <v>89</v>
      </c>
      <c r="E59" s="1">
        <v>8851</v>
      </c>
      <c r="F59" s="1">
        <v>0</v>
      </c>
      <c r="G59" s="1">
        <v>19588</v>
      </c>
      <c r="H59" s="1">
        <v>5478</v>
      </c>
      <c r="I59">
        <v>1</v>
      </c>
      <c r="J59">
        <v>2.8</v>
      </c>
      <c r="K59">
        <v>0.85</v>
      </c>
      <c r="L59">
        <v>8.66</v>
      </c>
      <c r="M59">
        <v>1.65</v>
      </c>
      <c r="N59">
        <v>1</v>
      </c>
      <c r="Q59" s="14">
        <v>2018</v>
      </c>
      <c r="R59">
        <v>48643</v>
      </c>
      <c r="S59">
        <v>18711</v>
      </c>
      <c r="T59" s="3">
        <f t="shared" si="8"/>
        <v>0.38465966326090084</v>
      </c>
      <c r="U59">
        <v>8463</v>
      </c>
      <c r="V59">
        <v>15170</v>
      </c>
      <c r="W59" s="31">
        <f t="shared" si="9"/>
        <v>0.21133019444591403</v>
      </c>
    </row>
    <row r="60" spans="1:24" ht="15.75" thickBot="1" x14ac:dyDescent="0.3">
      <c r="A60">
        <v>2019</v>
      </c>
      <c r="B60" t="s">
        <v>55</v>
      </c>
      <c r="C60" t="s">
        <v>19</v>
      </c>
      <c r="D60" t="s">
        <v>89</v>
      </c>
      <c r="E60" s="1">
        <v>9140</v>
      </c>
      <c r="F60" s="1">
        <v>0</v>
      </c>
      <c r="G60" s="1">
        <v>20748</v>
      </c>
      <c r="H60" s="1">
        <v>5923</v>
      </c>
      <c r="I60">
        <v>1</v>
      </c>
      <c r="J60">
        <v>2</v>
      </c>
      <c r="K60">
        <v>0.56999999999999995</v>
      </c>
      <c r="L60">
        <v>6.71</v>
      </c>
      <c r="M60">
        <v>1.26</v>
      </c>
      <c r="N60">
        <v>1</v>
      </c>
      <c r="Q60" s="16">
        <v>2019</v>
      </c>
      <c r="R60" s="17">
        <v>34567</v>
      </c>
      <c r="S60" s="17">
        <v>14530</v>
      </c>
      <c r="T60" s="28">
        <f t="shared" si="8"/>
        <v>0.420343101802297</v>
      </c>
      <c r="U60" s="17">
        <v>7702</v>
      </c>
      <c r="V60" s="17">
        <v>12774</v>
      </c>
      <c r="W60" s="32">
        <f t="shared" si="9"/>
        <v>0.27161530266236955</v>
      </c>
    </row>
    <row r="61" spans="1:24" x14ac:dyDescent="0.25">
      <c r="A61">
        <v>2018</v>
      </c>
      <c r="B61" t="s">
        <v>55</v>
      </c>
      <c r="C61" t="s">
        <v>19</v>
      </c>
      <c r="D61" t="s">
        <v>89</v>
      </c>
      <c r="E61" s="1">
        <v>16545</v>
      </c>
      <c r="F61" s="1">
        <v>1129</v>
      </c>
      <c r="G61" s="1">
        <v>31961</v>
      </c>
      <c r="H61" s="1">
        <v>7865</v>
      </c>
      <c r="I61">
        <v>1</v>
      </c>
      <c r="J61">
        <v>2.2999999999999998</v>
      </c>
      <c r="K61">
        <v>0.91</v>
      </c>
      <c r="L61">
        <v>5.47</v>
      </c>
      <c r="M61">
        <v>1.03</v>
      </c>
      <c r="N61">
        <v>1</v>
      </c>
    </row>
    <row r="62" spans="1:24" x14ac:dyDescent="0.25">
      <c r="A62">
        <v>2017</v>
      </c>
      <c r="B62" t="s">
        <v>55</v>
      </c>
      <c r="C62" t="s">
        <v>19</v>
      </c>
      <c r="D62" t="s">
        <v>89</v>
      </c>
      <c r="E62" s="1">
        <v>10699</v>
      </c>
      <c r="F62" s="1">
        <v>0</v>
      </c>
      <c r="G62" s="1">
        <v>23188</v>
      </c>
      <c r="H62" s="1">
        <v>6372</v>
      </c>
      <c r="I62">
        <v>1</v>
      </c>
      <c r="J62">
        <v>2.7</v>
      </c>
      <c r="K62">
        <v>0.86</v>
      </c>
      <c r="L62">
        <v>8.2200000000000006</v>
      </c>
      <c r="M62">
        <v>1.57</v>
      </c>
      <c r="N62">
        <v>1</v>
      </c>
    </row>
    <row r="63" spans="1:24" x14ac:dyDescent="0.25">
      <c r="A63">
        <v>2016</v>
      </c>
      <c r="B63" t="s">
        <v>55</v>
      </c>
      <c r="C63" t="s">
        <v>19</v>
      </c>
      <c r="D63" t="s">
        <v>89</v>
      </c>
      <c r="E63" s="1">
        <v>1463</v>
      </c>
      <c r="F63" s="1">
        <v>0</v>
      </c>
      <c r="G63" s="1">
        <v>5593</v>
      </c>
      <c r="H63" s="1">
        <v>2107</v>
      </c>
      <c r="I63">
        <v>1</v>
      </c>
      <c r="J63">
        <v>0.5</v>
      </c>
      <c r="K63">
        <v>0.03</v>
      </c>
      <c r="L63">
        <v>7.64</v>
      </c>
      <c r="M63">
        <v>0.7</v>
      </c>
      <c r="N63">
        <v>2</v>
      </c>
    </row>
    <row r="64" spans="1:24" x14ac:dyDescent="0.25">
      <c r="A64">
        <v>2015</v>
      </c>
      <c r="B64" t="s">
        <v>55</v>
      </c>
      <c r="C64" t="s">
        <v>19</v>
      </c>
      <c r="D64" t="s">
        <v>89</v>
      </c>
      <c r="E64" s="1">
        <v>11559</v>
      </c>
      <c r="F64" s="1">
        <v>0</v>
      </c>
      <c r="G64" s="1">
        <v>26603</v>
      </c>
      <c r="H64" s="1">
        <v>7676</v>
      </c>
      <c r="I64">
        <v>1</v>
      </c>
      <c r="J64">
        <v>2.7</v>
      </c>
      <c r="K64">
        <v>0.75</v>
      </c>
      <c r="L64">
        <v>9.1199999999999992</v>
      </c>
      <c r="M64">
        <v>1.72</v>
      </c>
      <c r="N64">
        <v>1</v>
      </c>
    </row>
    <row r="65" spans="1:14" x14ac:dyDescent="0.25">
      <c r="A65">
        <v>2014</v>
      </c>
      <c r="B65" t="s">
        <v>55</v>
      </c>
      <c r="C65" t="s">
        <v>19</v>
      </c>
      <c r="D65" t="s">
        <v>89</v>
      </c>
      <c r="E65" s="1">
        <v>27787</v>
      </c>
      <c r="F65" s="1">
        <v>4052</v>
      </c>
      <c r="G65" s="1">
        <v>51522</v>
      </c>
      <c r="H65" s="1">
        <v>12110</v>
      </c>
      <c r="I65">
        <v>1</v>
      </c>
      <c r="J65">
        <v>9.8000000000000007</v>
      </c>
      <c r="K65">
        <v>4.3899999999999997</v>
      </c>
      <c r="L65">
        <v>20.350000000000001</v>
      </c>
      <c r="M65">
        <v>3.86</v>
      </c>
      <c r="N65">
        <v>1</v>
      </c>
    </row>
    <row r="66" spans="1:14" x14ac:dyDescent="0.25">
      <c r="A66">
        <v>2013</v>
      </c>
      <c r="B66" t="s">
        <v>55</v>
      </c>
      <c r="C66" t="s">
        <v>19</v>
      </c>
      <c r="D66" t="s">
        <v>89</v>
      </c>
      <c r="E66" s="1">
        <v>16118</v>
      </c>
      <c r="F66" s="1">
        <v>0</v>
      </c>
      <c r="G66" s="1">
        <v>32307</v>
      </c>
      <c r="H66" s="1">
        <v>8260</v>
      </c>
      <c r="I66">
        <v>1</v>
      </c>
      <c r="J66">
        <v>5.4</v>
      </c>
      <c r="K66">
        <v>2.08</v>
      </c>
      <c r="L66">
        <v>13.14</v>
      </c>
      <c r="M66">
        <v>2.54</v>
      </c>
      <c r="N66">
        <v>1</v>
      </c>
    </row>
    <row r="67" spans="1:14" x14ac:dyDescent="0.25">
      <c r="A67">
        <v>2012</v>
      </c>
      <c r="B67" t="s">
        <v>55</v>
      </c>
      <c r="C67" t="s">
        <v>19</v>
      </c>
      <c r="D67" t="s">
        <v>89</v>
      </c>
      <c r="E67" s="1">
        <v>14526</v>
      </c>
      <c r="F67" s="1">
        <v>0</v>
      </c>
      <c r="G67" s="1">
        <v>31084</v>
      </c>
      <c r="H67" s="1">
        <v>8448</v>
      </c>
      <c r="I67">
        <v>1</v>
      </c>
      <c r="J67">
        <v>4.2</v>
      </c>
      <c r="K67">
        <v>1.37</v>
      </c>
      <c r="L67">
        <v>12.07</v>
      </c>
      <c r="M67">
        <v>2.34</v>
      </c>
      <c r="N67">
        <v>1</v>
      </c>
    </row>
    <row r="68" spans="1:14" x14ac:dyDescent="0.25">
      <c r="A68">
        <v>2011</v>
      </c>
      <c r="B68" t="s">
        <v>55</v>
      </c>
      <c r="C68" t="s">
        <v>19</v>
      </c>
      <c r="D68" t="s">
        <v>89</v>
      </c>
      <c r="E68" s="1">
        <v>0</v>
      </c>
      <c r="F68" s="1"/>
      <c r="G68" s="1"/>
      <c r="H68" s="1"/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55</v>
      </c>
      <c r="C69" t="s">
        <v>19</v>
      </c>
      <c r="D69" t="s">
        <v>89</v>
      </c>
      <c r="E69" s="1">
        <v>12118</v>
      </c>
      <c r="F69" s="1">
        <v>0</v>
      </c>
      <c r="G69" s="1">
        <v>25503</v>
      </c>
      <c r="H69" s="1">
        <v>6829</v>
      </c>
      <c r="I69">
        <v>1</v>
      </c>
      <c r="J69">
        <v>4.5</v>
      </c>
      <c r="K69">
        <v>1.58</v>
      </c>
      <c r="L69">
        <v>12.24</v>
      </c>
      <c r="M69">
        <v>2.38</v>
      </c>
      <c r="N69">
        <v>1</v>
      </c>
    </row>
    <row r="70" spans="1:14" x14ac:dyDescent="0.25">
      <c r="A70">
        <v>2009</v>
      </c>
      <c r="B70" t="s">
        <v>55</v>
      </c>
      <c r="C70" t="s">
        <v>19</v>
      </c>
      <c r="D70" t="s">
        <v>89</v>
      </c>
      <c r="E70" s="1">
        <v>7098</v>
      </c>
      <c r="F70" s="1">
        <v>0</v>
      </c>
      <c r="G70" s="1">
        <v>18699</v>
      </c>
      <c r="H70" s="1">
        <v>5919</v>
      </c>
      <c r="I70">
        <v>1</v>
      </c>
      <c r="J70">
        <v>2.2999999999999998</v>
      </c>
      <c r="K70">
        <v>0.47</v>
      </c>
      <c r="L70">
        <v>10.76</v>
      </c>
      <c r="M70">
        <v>1.88</v>
      </c>
      <c r="N70">
        <v>1</v>
      </c>
    </row>
    <row r="71" spans="1:14" x14ac:dyDescent="0.25">
      <c r="A71">
        <v>2008</v>
      </c>
      <c r="B71" t="s">
        <v>55</v>
      </c>
      <c r="C71" t="s">
        <v>19</v>
      </c>
      <c r="D71" t="s">
        <v>89</v>
      </c>
      <c r="E71" s="1">
        <v>9294</v>
      </c>
      <c r="F71" s="1">
        <v>0</v>
      </c>
      <c r="G71" s="1">
        <v>24124</v>
      </c>
      <c r="H71" s="1">
        <v>7567</v>
      </c>
      <c r="I71">
        <v>1</v>
      </c>
      <c r="J71">
        <v>2.7</v>
      </c>
      <c r="K71">
        <v>0.55000000000000004</v>
      </c>
      <c r="L71">
        <v>11.88</v>
      </c>
      <c r="M71">
        <v>2.11</v>
      </c>
      <c r="N71">
        <v>1</v>
      </c>
    </row>
    <row r="72" spans="1:14" x14ac:dyDescent="0.25">
      <c r="A72">
        <v>2007</v>
      </c>
      <c r="B72" t="s">
        <v>55</v>
      </c>
      <c r="C72" t="s">
        <v>19</v>
      </c>
      <c r="D72" t="s">
        <v>89</v>
      </c>
      <c r="E72" s="1">
        <v>6069</v>
      </c>
      <c r="F72" s="1">
        <v>157</v>
      </c>
      <c r="G72" s="1">
        <v>11981</v>
      </c>
      <c r="H72" s="1">
        <v>3016</v>
      </c>
      <c r="I72">
        <v>1</v>
      </c>
      <c r="J72">
        <v>2.4</v>
      </c>
      <c r="K72">
        <v>0.98</v>
      </c>
      <c r="L72">
        <v>5.98</v>
      </c>
      <c r="M72">
        <v>1.1299999999999999</v>
      </c>
      <c r="N72">
        <v>1</v>
      </c>
    </row>
    <row r="73" spans="1:14" x14ac:dyDescent="0.25">
      <c r="A73">
        <v>2006</v>
      </c>
      <c r="B73" t="s">
        <v>55</v>
      </c>
      <c r="C73" t="s">
        <v>19</v>
      </c>
      <c r="D73" t="s">
        <v>89</v>
      </c>
      <c r="E73" s="1">
        <v>20898</v>
      </c>
      <c r="F73" s="1">
        <v>1396</v>
      </c>
      <c r="G73" s="1">
        <v>40401</v>
      </c>
      <c r="H73" s="1">
        <v>9950</v>
      </c>
      <c r="I73">
        <v>1</v>
      </c>
      <c r="J73">
        <v>4.5</v>
      </c>
      <c r="K73">
        <v>1.83</v>
      </c>
      <c r="L73">
        <v>10.68</v>
      </c>
      <c r="M73">
        <v>2.04</v>
      </c>
      <c r="N73">
        <v>1</v>
      </c>
    </row>
    <row r="74" spans="1:14" x14ac:dyDescent="0.25">
      <c r="A74">
        <v>2005</v>
      </c>
      <c r="B74" t="s">
        <v>55</v>
      </c>
      <c r="C74" t="s">
        <v>19</v>
      </c>
      <c r="D74" t="s">
        <v>89</v>
      </c>
      <c r="E74" s="1">
        <v>22043</v>
      </c>
      <c r="F74" s="1">
        <v>1603</v>
      </c>
      <c r="G74" s="1">
        <v>42484</v>
      </c>
      <c r="H74" s="1">
        <v>10429</v>
      </c>
      <c r="I74">
        <v>1</v>
      </c>
      <c r="J74">
        <v>10.6</v>
      </c>
      <c r="K74">
        <v>4.43</v>
      </c>
      <c r="L74">
        <v>23.29</v>
      </c>
      <c r="M74">
        <v>4.54</v>
      </c>
      <c r="N74">
        <v>1</v>
      </c>
    </row>
    <row r="75" spans="1:14" x14ac:dyDescent="0.25">
      <c r="A75">
        <v>2004</v>
      </c>
      <c r="B75" t="s">
        <v>55</v>
      </c>
      <c r="C75" t="s">
        <v>19</v>
      </c>
      <c r="D75" t="s">
        <v>89</v>
      </c>
      <c r="E75" s="1">
        <v>12587</v>
      </c>
      <c r="F75" s="1">
        <v>0</v>
      </c>
      <c r="G75" s="1">
        <v>26612</v>
      </c>
      <c r="H75" s="1">
        <v>7156</v>
      </c>
      <c r="I75">
        <v>1</v>
      </c>
      <c r="J75">
        <v>4.9000000000000004</v>
      </c>
      <c r="K75">
        <v>1.66</v>
      </c>
      <c r="L75">
        <v>13.68</v>
      </c>
      <c r="M75">
        <v>2.67</v>
      </c>
      <c r="N75">
        <v>1</v>
      </c>
    </row>
    <row r="76" spans="1:14" x14ac:dyDescent="0.25">
      <c r="A76">
        <v>2003</v>
      </c>
      <c r="B76" t="s">
        <v>55</v>
      </c>
      <c r="C76" t="s">
        <v>19</v>
      </c>
      <c r="D76" t="s">
        <v>89</v>
      </c>
      <c r="E76" s="1">
        <v>24892</v>
      </c>
      <c r="F76" s="1">
        <v>4127</v>
      </c>
      <c r="G76" s="1">
        <v>45656</v>
      </c>
      <c r="H76" s="1">
        <v>10594</v>
      </c>
      <c r="I76">
        <v>1</v>
      </c>
      <c r="J76">
        <v>7.7</v>
      </c>
      <c r="K76">
        <v>3.49</v>
      </c>
      <c r="L76">
        <v>15.95</v>
      </c>
      <c r="M76">
        <v>2.99</v>
      </c>
      <c r="N76">
        <v>1</v>
      </c>
    </row>
    <row r="77" spans="1:14" x14ac:dyDescent="0.25">
      <c r="A77">
        <v>2002</v>
      </c>
      <c r="B77" t="s">
        <v>55</v>
      </c>
      <c r="C77" t="s">
        <v>19</v>
      </c>
      <c r="D77" t="s">
        <v>89</v>
      </c>
      <c r="E77" s="1">
        <v>33944</v>
      </c>
      <c r="F77" s="1">
        <v>9427</v>
      </c>
      <c r="G77" s="1">
        <v>58461</v>
      </c>
      <c r="H77" s="1">
        <v>12509</v>
      </c>
      <c r="I77">
        <v>1</v>
      </c>
      <c r="J77">
        <v>9.6999999999999993</v>
      </c>
      <c r="K77">
        <v>5.04</v>
      </c>
      <c r="L77">
        <v>17.88</v>
      </c>
      <c r="M77">
        <v>3.16</v>
      </c>
      <c r="N77">
        <v>1</v>
      </c>
    </row>
    <row r="78" spans="1:14" x14ac:dyDescent="0.25">
      <c r="A78">
        <v>2001</v>
      </c>
      <c r="B78" t="s">
        <v>55</v>
      </c>
      <c r="C78" t="s">
        <v>19</v>
      </c>
      <c r="D78" t="s">
        <v>89</v>
      </c>
      <c r="E78" s="1">
        <v>31045</v>
      </c>
      <c r="F78" s="1">
        <v>8009</v>
      </c>
      <c r="G78" s="1">
        <v>54082</v>
      </c>
      <c r="H78" s="1">
        <v>11754</v>
      </c>
      <c r="I78">
        <v>1</v>
      </c>
      <c r="J78">
        <v>6.5</v>
      </c>
      <c r="K78">
        <v>3.22</v>
      </c>
      <c r="L78">
        <v>12.73</v>
      </c>
      <c r="M78">
        <v>2.2999999999999998</v>
      </c>
      <c r="N78">
        <v>1</v>
      </c>
    </row>
    <row r="79" spans="1:14" x14ac:dyDescent="0.25">
      <c r="A79">
        <v>2000</v>
      </c>
      <c r="B79" t="s">
        <v>55</v>
      </c>
      <c r="C79" t="s">
        <v>19</v>
      </c>
      <c r="D79" t="s">
        <v>89</v>
      </c>
      <c r="E79" s="1">
        <v>33416</v>
      </c>
      <c r="F79" s="1">
        <v>9550</v>
      </c>
      <c r="G79" s="1">
        <v>57283</v>
      </c>
      <c r="H79" s="1">
        <v>12177</v>
      </c>
      <c r="I79">
        <v>0</v>
      </c>
      <c r="J79">
        <v>9.1</v>
      </c>
      <c r="K79">
        <v>4.72</v>
      </c>
      <c r="L79">
        <v>16.86</v>
      </c>
      <c r="M79">
        <v>2.98</v>
      </c>
      <c r="N79">
        <v>0</v>
      </c>
    </row>
    <row r="80" spans="1:14" x14ac:dyDescent="0.25">
      <c r="A80">
        <v>1999</v>
      </c>
      <c r="B80" t="s">
        <v>55</v>
      </c>
      <c r="C80" t="s">
        <v>19</v>
      </c>
      <c r="D80" t="s">
        <v>89</v>
      </c>
      <c r="E80" s="1">
        <v>29953</v>
      </c>
      <c r="F80" s="1">
        <v>6198</v>
      </c>
      <c r="G80" s="1">
        <v>53707</v>
      </c>
      <c r="H80" s="1">
        <v>12120</v>
      </c>
      <c r="I80">
        <v>1</v>
      </c>
      <c r="J80">
        <v>5.0999999999999996</v>
      </c>
      <c r="K80">
        <v>2.38</v>
      </c>
      <c r="L80">
        <v>10.46</v>
      </c>
      <c r="M80">
        <v>1.92</v>
      </c>
      <c r="N80">
        <v>1</v>
      </c>
    </row>
    <row r="81" spans="1:14" x14ac:dyDescent="0.25">
      <c r="A81">
        <v>1998</v>
      </c>
      <c r="B81" t="s">
        <v>55</v>
      </c>
      <c r="C81" t="s">
        <v>19</v>
      </c>
      <c r="D81" t="s">
        <v>89</v>
      </c>
      <c r="E81" s="1">
        <v>10507</v>
      </c>
      <c r="F81" s="1">
        <v>0</v>
      </c>
      <c r="G81" s="1">
        <v>21101</v>
      </c>
      <c r="H81" s="1">
        <v>5405</v>
      </c>
      <c r="I81">
        <v>1</v>
      </c>
      <c r="J81">
        <v>2.7</v>
      </c>
      <c r="K81">
        <v>1.01</v>
      </c>
      <c r="L81">
        <v>6.93</v>
      </c>
      <c r="M81">
        <v>1.32</v>
      </c>
      <c r="N81">
        <v>1</v>
      </c>
    </row>
    <row r="82" spans="1:14" x14ac:dyDescent="0.25">
      <c r="A82">
        <v>1997</v>
      </c>
      <c r="B82" t="s">
        <v>55</v>
      </c>
      <c r="C82" t="s">
        <v>19</v>
      </c>
      <c r="D82" t="s">
        <v>89</v>
      </c>
      <c r="E82" s="1">
        <v>23452</v>
      </c>
      <c r="F82" s="1">
        <v>2567</v>
      </c>
      <c r="G82" s="1">
        <v>44337</v>
      </c>
      <c r="H82" s="1">
        <v>10656</v>
      </c>
      <c r="I82">
        <v>1</v>
      </c>
      <c r="J82">
        <v>4.2</v>
      </c>
      <c r="K82">
        <v>1.8</v>
      </c>
      <c r="L82">
        <v>9.66</v>
      </c>
      <c r="M82">
        <v>1.83</v>
      </c>
      <c r="N82">
        <v>1</v>
      </c>
    </row>
    <row r="83" spans="1:14" x14ac:dyDescent="0.25">
      <c r="A83">
        <v>1996</v>
      </c>
      <c r="B83" t="s">
        <v>55</v>
      </c>
      <c r="C83" t="s">
        <v>19</v>
      </c>
      <c r="D83" t="s">
        <v>89</v>
      </c>
      <c r="E83" s="1">
        <v>18776</v>
      </c>
      <c r="F83" s="1">
        <v>2938</v>
      </c>
      <c r="G83" s="1">
        <v>34614</v>
      </c>
      <c r="H83" s="1">
        <v>8081</v>
      </c>
      <c r="I83">
        <v>1</v>
      </c>
      <c r="J83">
        <v>4.3</v>
      </c>
      <c r="K83">
        <v>1.91</v>
      </c>
      <c r="L83">
        <v>9.3699999999999992</v>
      </c>
      <c r="M83">
        <v>1.75</v>
      </c>
      <c r="N83">
        <v>1</v>
      </c>
    </row>
    <row r="84" spans="1:14" x14ac:dyDescent="0.25">
      <c r="A84">
        <v>1995</v>
      </c>
      <c r="B84" t="s">
        <v>55</v>
      </c>
      <c r="C84" t="s">
        <v>19</v>
      </c>
      <c r="D84" t="s">
        <v>89</v>
      </c>
      <c r="E84" s="1">
        <v>53018</v>
      </c>
      <c r="F84" s="1">
        <v>24859</v>
      </c>
      <c r="G84" s="1">
        <v>81177</v>
      </c>
      <c r="H84" s="1">
        <v>14367</v>
      </c>
      <c r="I84">
        <v>0</v>
      </c>
      <c r="J84">
        <v>9.4</v>
      </c>
      <c r="K84">
        <v>5.77</v>
      </c>
      <c r="L84">
        <v>14.99</v>
      </c>
      <c r="M84">
        <v>2.2999999999999998</v>
      </c>
      <c r="N84">
        <v>0</v>
      </c>
    </row>
    <row r="85" spans="1:14" x14ac:dyDescent="0.25">
      <c r="A85">
        <v>1994</v>
      </c>
      <c r="B85" t="s">
        <v>55</v>
      </c>
      <c r="C85" t="s">
        <v>19</v>
      </c>
      <c r="D85" t="s">
        <v>89</v>
      </c>
      <c r="E85" s="1">
        <v>19535</v>
      </c>
      <c r="F85" s="1">
        <v>2628</v>
      </c>
      <c r="G85" s="1">
        <v>36441</v>
      </c>
      <c r="H85" s="1">
        <v>8626</v>
      </c>
      <c r="I85">
        <v>1</v>
      </c>
      <c r="J85">
        <v>2.9</v>
      </c>
      <c r="K85">
        <v>1.24</v>
      </c>
      <c r="L85">
        <v>6.6</v>
      </c>
      <c r="M85">
        <v>1.24</v>
      </c>
      <c r="N85">
        <v>1</v>
      </c>
    </row>
    <row r="86" spans="1:14" x14ac:dyDescent="0.25">
      <c r="A86">
        <v>1993</v>
      </c>
      <c r="B86" t="s">
        <v>55</v>
      </c>
      <c r="C86" t="s">
        <v>19</v>
      </c>
      <c r="D86" t="s">
        <v>89</v>
      </c>
      <c r="E86" s="1">
        <v>38048</v>
      </c>
      <c r="F86" s="1">
        <v>8850</v>
      </c>
      <c r="G86" s="1">
        <v>67245</v>
      </c>
      <c r="H86" s="1">
        <v>14897</v>
      </c>
      <c r="I86">
        <v>0</v>
      </c>
      <c r="J86">
        <v>4.2</v>
      </c>
      <c r="K86">
        <v>2.02</v>
      </c>
      <c r="L86">
        <v>8.67</v>
      </c>
      <c r="M86">
        <v>1.58</v>
      </c>
      <c r="N86">
        <v>0</v>
      </c>
    </row>
    <row r="87" spans="1:14" x14ac:dyDescent="0.25">
      <c r="A87">
        <v>2020</v>
      </c>
      <c r="B87" t="s">
        <v>54</v>
      </c>
      <c r="C87" t="s">
        <v>19</v>
      </c>
      <c r="D87" t="s">
        <v>89</v>
      </c>
      <c r="E87" s="1">
        <v>9522</v>
      </c>
      <c r="F87" s="1">
        <v>0</v>
      </c>
      <c r="G87" s="1">
        <v>20722</v>
      </c>
      <c r="H87" s="1">
        <v>5715</v>
      </c>
      <c r="I87">
        <v>1</v>
      </c>
      <c r="J87">
        <v>3</v>
      </c>
      <c r="K87">
        <v>0.95</v>
      </c>
      <c r="L87">
        <v>8.9700000000000006</v>
      </c>
      <c r="M87">
        <v>1.72</v>
      </c>
      <c r="N87">
        <v>1</v>
      </c>
    </row>
    <row r="88" spans="1:14" x14ac:dyDescent="0.25">
      <c r="A88">
        <v>2019</v>
      </c>
      <c r="B88" t="s">
        <v>54</v>
      </c>
      <c r="C88" t="s">
        <v>19</v>
      </c>
      <c r="D88" t="s">
        <v>89</v>
      </c>
      <c r="E88" s="1">
        <v>8498</v>
      </c>
      <c r="F88" s="1">
        <v>0</v>
      </c>
      <c r="G88" s="1">
        <v>19643</v>
      </c>
      <c r="H88" s="1">
        <v>5686</v>
      </c>
      <c r="I88">
        <v>1</v>
      </c>
      <c r="J88">
        <v>1.9</v>
      </c>
      <c r="K88">
        <v>0.51</v>
      </c>
      <c r="L88">
        <v>6.5</v>
      </c>
      <c r="M88">
        <v>1.21</v>
      </c>
      <c r="N88">
        <v>1</v>
      </c>
    </row>
    <row r="89" spans="1:14" x14ac:dyDescent="0.25">
      <c r="A89">
        <v>2018</v>
      </c>
      <c r="B89" t="s">
        <v>54</v>
      </c>
      <c r="C89" t="s">
        <v>19</v>
      </c>
      <c r="D89" t="s">
        <v>89</v>
      </c>
      <c r="E89" s="1">
        <v>10253</v>
      </c>
      <c r="F89" s="1">
        <v>0</v>
      </c>
      <c r="G89" s="1">
        <v>21896</v>
      </c>
      <c r="H89" s="1">
        <v>5941</v>
      </c>
      <c r="I89">
        <v>1</v>
      </c>
      <c r="J89">
        <v>1.4</v>
      </c>
      <c r="K89">
        <v>0.46</v>
      </c>
      <c r="L89">
        <v>4.18</v>
      </c>
      <c r="M89">
        <v>0.79</v>
      </c>
      <c r="N89">
        <v>1</v>
      </c>
    </row>
    <row r="90" spans="1:14" x14ac:dyDescent="0.25">
      <c r="A90">
        <v>2017</v>
      </c>
      <c r="B90" t="s">
        <v>54</v>
      </c>
      <c r="C90" t="s">
        <v>19</v>
      </c>
      <c r="D90" t="s">
        <v>89</v>
      </c>
      <c r="E90" s="1">
        <v>2948</v>
      </c>
      <c r="F90" s="1">
        <v>0</v>
      </c>
      <c r="G90" s="1">
        <v>9149</v>
      </c>
      <c r="H90" s="1">
        <v>3163</v>
      </c>
      <c r="I90">
        <v>1</v>
      </c>
      <c r="J90">
        <v>0.7</v>
      </c>
      <c r="K90">
        <v>0.09</v>
      </c>
      <c r="L90">
        <v>5.8</v>
      </c>
      <c r="M90">
        <v>0.8</v>
      </c>
      <c r="N90">
        <v>1</v>
      </c>
    </row>
    <row r="91" spans="1:14" x14ac:dyDescent="0.25">
      <c r="A91">
        <v>2016</v>
      </c>
      <c r="B91" t="s">
        <v>54</v>
      </c>
      <c r="C91" t="s">
        <v>19</v>
      </c>
      <c r="D91" t="s">
        <v>89</v>
      </c>
      <c r="E91" s="1">
        <v>4032</v>
      </c>
      <c r="F91" s="1">
        <v>0</v>
      </c>
      <c r="G91" s="1">
        <v>11130</v>
      </c>
      <c r="H91" s="1">
        <v>3622</v>
      </c>
      <c r="I91">
        <v>1</v>
      </c>
      <c r="J91">
        <v>1.4</v>
      </c>
      <c r="K91">
        <v>0.24</v>
      </c>
      <c r="L91">
        <v>7.36</v>
      </c>
      <c r="M91">
        <v>1.2</v>
      </c>
      <c r="N91">
        <v>1</v>
      </c>
    </row>
    <row r="92" spans="1:14" x14ac:dyDescent="0.25">
      <c r="A92">
        <v>2015</v>
      </c>
      <c r="B92" t="s">
        <v>54</v>
      </c>
      <c r="C92" t="s">
        <v>19</v>
      </c>
      <c r="D92" t="s">
        <v>89</v>
      </c>
      <c r="E92" s="1">
        <v>12616</v>
      </c>
      <c r="F92" s="1">
        <v>0</v>
      </c>
      <c r="G92" s="1">
        <v>28430</v>
      </c>
      <c r="H92" s="1">
        <v>8069</v>
      </c>
      <c r="I92">
        <v>1</v>
      </c>
      <c r="J92">
        <v>2.9</v>
      </c>
      <c r="K92">
        <v>0.86</v>
      </c>
      <c r="L92">
        <v>9.4700000000000006</v>
      </c>
      <c r="M92">
        <v>1.8</v>
      </c>
      <c r="N92">
        <v>1</v>
      </c>
    </row>
    <row r="93" spans="1:14" x14ac:dyDescent="0.25">
      <c r="A93">
        <v>2014</v>
      </c>
      <c r="B93" t="s">
        <v>54</v>
      </c>
      <c r="C93" t="s">
        <v>19</v>
      </c>
      <c r="D93" t="s">
        <v>89</v>
      </c>
      <c r="E93" s="1">
        <v>14923</v>
      </c>
      <c r="F93" s="1">
        <v>0</v>
      </c>
      <c r="G93" s="1">
        <v>31400</v>
      </c>
      <c r="H93" s="1">
        <v>8407</v>
      </c>
      <c r="I93">
        <v>1</v>
      </c>
      <c r="J93">
        <v>5.2</v>
      </c>
      <c r="K93">
        <v>1.81</v>
      </c>
      <c r="L93">
        <v>14.28</v>
      </c>
      <c r="M93">
        <v>2.79</v>
      </c>
      <c r="N93">
        <v>1</v>
      </c>
    </row>
    <row r="94" spans="1:14" x14ac:dyDescent="0.25">
      <c r="A94">
        <v>2013</v>
      </c>
      <c r="B94" t="s">
        <v>54</v>
      </c>
      <c r="C94" t="s">
        <v>19</v>
      </c>
      <c r="D94" t="s">
        <v>89</v>
      </c>
      <c r="E94" s="1">
        <v>3050</v>
      </c>
      <c r="F94" s="1">
        <v>0</v>
      </c>
      <c r="G94" s="1">
        <v>8930</v>
      </c>
      <c r="H94" s="1">
        <v>3000</v>
      </c>
      <c r="I94">
        <v>1</v>
      </c>
      <c r="J94">
        <v>1</v>
      </c>
      <c r="K94">
        <v>0.15</v>
      </c>
      <c r="L94">
        <v>6.48</v>
      </c>
      <c r="M94">
        <v>0.98</v>
      </c>
      <c r="N94">
        <v>1</v>
      </c>
    </row>
    <row r="95" spans="1:14" x14ac:dyDescent="0.25">
      <c r="A95">
        <v>2012</v>
      </c>
      <c r="B95" t="s">
        <v>54</v>
      </c>
      <c r="C95" t="s">
        <v>19</v>
      </c>
      <c r="D95" t="s">
        <v>89</v>
      </c>
      <c r="E95" s="1">
        <v>0</v>
      </c>
      <c r="F95" s="1"/>
      <c r="G95" s="1"/>
      <c r="H95" s="1"/>
      <c r="I95">
        <v>2</v>
      </c>
      <c r="J95">
        <v>0</v>
      </c>
      <c r="N95">
        <v>2</v>
      </c>
    </row>
    <row r="96" spans="1:14" x14ac:dyDescent="0.25">
      <c r="A96">
        <v>2011</v>
      </c>
      <c r="B96" t="s">
        <v>54</v>
      </c>
      <c r="C96" t="s">
        <v>19</v>
      </c>
      <c r="D96" t="s">
        <v>89</v>
      </c>
      <c r="E96" s="1">
        <v>18680</v>
      </c>
      <c r="F96" s="1">
        <v>1613</v>
      </c>
      <c r="G96" s="1">
        <v>35746</v>
      </c>
      <c r="H96" s="1">
        <v>8708</v>
      </c>
      <c r="I96">
        <v>1</v>
      </c>
      <c r="J96">
        <v>7.6</v>
      </c>
      <c r="K96">
        <v>3.24</v>
      </c>
      <c r="L96">
        <v>17.02</v>
      </c>
      <c r="M96">
        <v>3.27</v>
      </c>
      <c r="N96">
        <v>1</v>
      </c>
    </row>
    <row r="97" spans="1:14" x14ac:dyDescent="0.25">
      <c r="A97">
        <v>2010</v>
      </c>
      <c r="B97" t="s">
        <v>54</v>
      </c>
      <c r="C97" t="s">
        <v>19</v>
      </c>
      <c r="D97" t="s">
        <v>89</v>
      </c>
      <c r="E97" s="1">
        <v>5623</v>
      </c>
      <c r="F97" s="1">
        <v>0</v>
      </c>
      <c r="G97" s="1">
        <v>14000</v>
      </c>
      <c r="H97" s="1">
        <v>4274</v>
      </c>
      <c r="I97">
        <v>1</v>
      </c>
      <c r="J97">
        <v>2.1</v>
      </c>
      <c r="K97">
        <v>0.49</v>
      </c>
      <c r="L97">
        <v>8.5</v>
      </c>
      <c r="M97">
        <v>1.54</v>
      </c>
      <c r="N97">
        <v>1</v>
      </c>
    </row>
    <row r="98" spans="1:14" x14ac:dyDescent="0.25">
      <c r="A98">
        <v>2009</v>
      </c>
      <c r="B98" t="s">
        <v>54</v>
      </c>
      <c r="C98" t="s">
        <v>19</v>
      </c>
      <c r="D98" t="s">
        <v>89</v>
      </c>
      <c r="E98" s="1">
        <v>10472</v>
      </c>
      <c r="F98" s="1">
        <v>0</v>
      </c>
      <c r="G98" s="1">
        <v>24985</v>
      </c>
      <c r="H98" s="1">
        <v>7405</v>
      </c>
      <c r="I98">
        <v>1</v>
      </c>
      <c r="J98">
        <v>3.4</v>
      </c>
      <c r="K98">
        <v>0.89</v>
      </c>
      <c r="L98">
        <v>12.31</v>
      </c>
      <c r="M98">
        <v>2.3199999999999998</v>
      </c>
      <c r="N98">
        <v>1</v>
      </c>
    </row>
    <row r="99" spans="1:14" x14ac:dyDescent="0.25">
      <c r="A99">
        <v>2008</v>
      </c>
      <c r="B99" t="s">
        <v>54</v>
      </c>
      <c r="C99" t="s">
        <v>19</v>
      </c>
      <c r="D99" t="s">
        <v>89</v>
      </c>
      <c r="E99" s="1">
        <v>10673</v>
      </c>
      <c r="F99" s="1">
        <v>0</v>
      </c>
      <c r="G99" s="1">
        <v>26671</v>
      </c>
      <c r="H99" s="1">
        <v>8162</v>
      </c>
      <c r="I99">
        <v>1</v>
      </c>
      <c r="J99">
        <v>3.1</v>
      </c>
      <c r="K99">
        <v>0.7</v>
      </c>
      <c r="L99">
        <v>12.37</v>
      </c>
      <c r="M99">
        <v>2.27</v>
      </c>
      <c r="N99">
        <v>1</v>
      </c>
    </row>
    <row r="100" spans="1:14" x14ac:dyDescent="0.25">
      <c r="A100">
        <v>2007</v>
      </c>
      <c r="B100" t="s">
        <v>54</v>
      </c>
      <c r="C100" t="s">
        <v>19</v>
      </c>
      <c r="D100" t="s">
        <v>89</v>
      </c>
      <c r="E100" s="1">
        <v>22206</v>
      </c>
      <c r="F100" s="1">
        <v>7270</v>
      </c>
      <c r="G100" s="1">
        <v>37142</v>
      </c>
      <c r="H100" s="1">
        <v>7621</v>
      </c>
      <c r="I100">
        <v>1</v>
      </c>
      <c r="J100">
        <v>8.9</v>
      </c>
      <c r="K100">
        <v>4.97</v>
      </c>
      <c r="L100">
        <v>15.58</v>
      </c>
      <c r="M100">
        <v>2.62</v>
      </c>
      <c r="N100">
        <v>1</v>
      </c>
    </row>
    <row r="101" spans="1:14" x14ac:dyDescent="0.25">
      <c r="A101">
        <v>2006</v>
      </c>
      <c r="B101" t="s">
        <v>54</v>
      </c>
      <c r="C101" t="s">
        <v>19</v>
      </c>
      <c r="D101" t="s">
        <v>89</v>
      </c>
      <c r="E101" s="1">
        <v>19724</v>
      </c>
      <c r="F101" s="1">
        <v>864</v>
      </c>
      <c r="G101" s="1">
        <v>38585</v>
      </c>
      <c r="H101" s="1">
        <v>9623</v>
      </c>
      <c r="I101">
        <v>1</v>
      </c>
      <c r="J101">
        <v>4.3</v>
      </c>
      <c r="K101">
        <v>1.69</v>
      </c>
      <c r="L101">
        <v>10.32</v>
      </c>
      <c r="M101">
        <v>1.98</v>
      </c>
      <c r="N101">
        <v>1</v>
      </c>
    </row>
    <row r="102" spans="1:14" x14ac:dyDescent="0.25">
      <c r="A102">
        <v>2005</v>
      </c>
      <c r="B102" t="s">
        <v>54</v>
      </c>
      <c r="C102" t="s">
        <v>19</v>
      </c>
      <c r="D102" t="s">
        <v>89</v>
      </c>
      <c r="E102" s="1">
        <v>13777</v>
      </c>
      <c r="F102" s="1">
        <v>0</v>
      </c>
      <c r="G102" s="1">
        <v>29341</v>
      </c>
      <c r="H102" s="1">
        <v>7941</v>
      </c>
      <c r="I102">
        <v>1</v>
      </c>
      <c r="J102">
        <v>6.6</v>
      </c>
      <c r="K102">
        <v>2.23</v>
      </c>
      <c r="L102">
        <v>18.079999999999998</v>
      </c>
      <c r="M102">
        <v>3.58</v>
      </c>
      <c r="N102">
        <v>1</v>
      </c>
    </row>
    <row r="103" spans="1:14" x14ac:dyDescent="0.25">
      <c r="A103">
        <v>2004</v>
      </c>
      <c r="B103" t="s">
        <v>54</v>
      </c>
      <c r="C103" t="s">
        <v>19</v>
      </c>
      <c r="D103" t="s">
        <v>89</v>
      </c>
      <c r="E103" s="1">
        <v>19073</v>
      </c>
      <c r="F103" s="1">
        <v>1347</v>
      </c>
      <c r="G103" s="1">
        <v>36798</v>
      </c>
      <c r="H103" s="1">
        <v>9044</v>
      </c>
      <c r="I103">
        <v>1</v>
      </c>
      <c r="J103">
        <v>7.5</v>
      </c>
      <c r="K103">
        <v>3.06</v>
      </c>
      <c r="L103">
        <v>17.07</v>
      </c>
      <c r="M103">
        <v>3.3</v>
      </c>
      <c r="N103">
        <v>1</v>
      </c>
    </row>
    <row r="104" spans="1:14" x14ac:dyDescent="0.25">
      <c r="A104">
        <v>2003</v>
      </c>
      <c r="B104" t="s">
        <v>54</v>
      </c>
      <c r="C104" t="s">
        <v>19</v>
      </c>
      <c r="D104" t="s">
        <v>89</v>
      </c>
      <c r="E104" s="1">
        <v>13502</v>
      </c>
      <c r="F104" s="1">
        <v>0</v>
      </c>
      <c r="G104" s="1">
        <v>27920</v>
      </c>
      <c r="H104" s="1">
        <v>7357</v>
      </c>
      <c r="I104">
        <v>1</v>
      </c>
      <c r="J104">
        <v>4.2</v>
      </c>
      <c r="K104">
        <v>1.48</v>
      </c>
      <c r="L104">
        <v>11.1</v>
      </c>
      <c r="M104">
        <v>2.15</v>
      </c>
      <c r="N104">
        <v>1</v>
      </c>
    </row>
    <row r="105" spans="1:14" x14ac:dyDescent="0.25">
      <c r="A105">
        <v>2002</v>
      </c>
      <c r="B105" t="s">
        <v>54</v>
      </c>
      <c r="C105" t="s">
        <v>19</v>
      </c>
      <c r="D105" t="s">
        <v>89</v>
      </c>
      <c r="E105" s="1">
        <v>20017</v>
      </c>
      <c r="F105" s="1">
        <v>2546</v>
      </c>
      <c r="G105" s="1">
        <v>37487</v>
      </c>
      <c r="H105" s="1">
        <v>8914</v>
      </c>
      <c r="I105">
        <v>1</v>
      </c>
      <c r="J105">
        <v>5.7</v>
      </c>
      <c r="K105">
        <v>2.52</v>
      </c>
      <c r="L105">
        <v>12.46</v>
      </c>
      <c r="M105">
        <v>2.35</v>
      </c>
      <c r="N105">
        <v>1</v>
      </c>
    </row>
    <row r="106" spans="1:14" x14ac:dyDescent="0.25">
      <c r="A106">
        <v>2001</v>
      </c>
      <c r="B106" t="s">
        <v>54</v>
      </c>
      <c r="C106" t="s">
        <v>19</v>
      </c>
      <c r="D106" t="s">
        <v>89</v>
      </c>
      <c r="E106" s="1">
        <v>66353</v>
      </c>
      <c r="F106" s="1">
        <v>29913</v>
      </c>
      <c r="G106" s="1">
        <v>102793</v>
      </c>
      <c r="H106" s="1">
        <v>18592</v>
      </c>
      <c r="I106">
        <v>1</v>
      </c>
      <c r="J106">
        <v>13.9</v>
      </c>
      <c r="K106">
        <v>8.5</v>
      </c>
      <c r="L106">
        <v>21.98</v>
      </c>
      <c r="M106">
        <v>3.39</v>
      </c>
      <c r="N106">
        <v>1</v>
      </c>
    </row>
    <row r="107" spans="1:14" x14ac:dyDescent="0.25">
      <c r="A107">
        <v>2000</v>
      </c>
      <c r="B107" t="s">
        <v>54</v>
      </c>
      <c r="C107" t="s">
        <v>19</v>
      </c>
      <c r="D107" t="s">
        <v>89</v>
      </c>
      <c r="E107" s="1">
        <v>18257</v>
      </c>
      <c r="F107" s="1">
        <v>1839</v>
      </c>
      <c r="G107" s="1">
        <v>34674</v>
      </c>
      <c r="H107" s="1">
        <v>8377</v>
      </c>
      <c r="I107">
        <v>1</v>
      </c>
      <c r="J107">
        <v>5</v>
      </c>
      <c r="K107">
        <v>2.11</v>
      </c>
      <c r="L107">
        <v>11.27</v>
      </c>
      <c r="M107">
        <v>2.14</v>
      </c>
      <c r="N107">
        <v>1</v>
      </c>
    </row>
    <row r="108" spans="1:14" x14ac:dyDescent="0.25">
      <c r="A108">
        <v>1999</v>
      </c>
      <c r="B108" t="s">
        <v>54</v>
      </c>
      <c r="C108" t="s">
        <v>19</v>
      </c>
      <c r="D108" t="s">
        <v>89</v>
      </c>
      <c r="E108" s="1">
        <v>24187</v>
      </c>
      <c r="F108" s="1">
        <v>3287</v>
      </c>
      <c r="G108" s="1">
        <v>45088</v>
      </c>
      <c r="H108" s="1">
        <v>10664</v>
      </c>
      <c r="I108">
        <v>1</v>
      </c>
      <c r="J108">
        <v>4.0999999999999996</v>
      </c>
      <c r="K108">
        <v>1.78</v>
      </c>
      <c r="L108">
        <v>9.11</v>
      </c>
      <c r="M108">
        <v>1.71</v>
      </c>
      <c r="N108">
        <v>1</v>
      </c>
    </row>
    <row r="109" spans="1:14" x14ac:dyDescent="0.25">
      <c r="A109">
        <v>1998</v>
      </c>
      <c r="B109" t="s">
        <v>54</v>
      </c>
      <c r="C109" t="s">
        <v>19</v>
      </c>
      <c r="D109" t="s">
        <v>89</v>
      </c>
      <c r="E109" s="1">
        <v>14317</v>
      </c>
      <c r="F109" s="1">
        <v>1519</v>
      </c>
      <c r="G109" s="1">
        <v>27114</v>
      </c>
      <c r="H109" s="1">
        <v>6529</v>
      </c>
      <c r="I109">
        <v>1</v>
      </c>
      <c r="J109">
        <v>3.7</v>
      </c>
      <c r="K109">
        <v>1.56</v>
      </c>
      <c r="L109">
        <v>8.3699999999999992</v>
      </c>
      <c r="M109">
        <v>1.58</v>
      </c>
      <c r="N109">
        <v>1</v>
      </c>
    </row>
    <row r="110" spans="1:14" x14ac:dyDescent="0.25">
      <c r="A110">
        <v>1997</v>
      </c>
      <c r="B110" t="s">
        <v>54</v>
      </c>
      <c r="C110" t="s">
        <v>19</v>
      </c>
      <c r="D110" t="s">
        <v>89</v>
      </c>
      <c r="E110" s="1">
        <v>13683</v>
      </c>
      <c r="F110" s="1">
        <v>0</v>
      </c>
      <c r="G110" s="1">
        <v>28943</v>
      </c>
      <c r="H110" s="1">
        <v>7786</v>
      </c>
      <c r="I110">
        <v>1</v>
      </c>
      <c r="J110">
        <v>2.5</v>
      </c>
      <c r="K110">
        <v>0.83</v>
      </c>
      <c r="L110">
        <v>7.12</v>
      </c>
      <c r="M110">
        <v>1.36</v>
      </c>
      <c r="N110">
        <v>1</v>
      </c>
    </row>
    <row r="111" spans="1:14" x14ac:dyDescent="0.25">
      <c r="A111">
        <v>1996</v>
      </c>
      <c r="B111" t="s">
        <v>54</v>
      </c>
      <c r="C111" t="s">
        <v>19</v>
      </c>
      <c r="D111" t="s">
        <v>89</v>
      </c>
      <c r="E111" s="1">
        <v>11905</v>
      </c>
      <c r="F111" s="1">
        <v>0</v>
      </c>
      <c r="G111" s="1">
        <v>24017</v>
      </c>
      <c r="H111" s="1">
        <v>6180</v>
      </c>
      <c r="I111">
        <v>1</v>
      </c>
      <c r="J111">
        <v>2.7</v>
      </c>
      <c r="K111">
        <v>1.01</v>
      </c>
      <c r="L111">
        <v>7.12</v>
      </c>
      <c r="M111">
        <v>1.36</v>
      </c>
      <c r="N111">
        <v>1</v>
      </c>
    </row>
    <row r="112" spans="1:14" x14ac:dyDescent="0.25">
      <c r="A112">
        <v>1995</v>
      </c>
      <c r="B112" t="s">
        <v>54</v>
      </c>
      <c r="C112" t="s">
        <v>19</v>
      </c>
      <c r="D112" t="s">
        <v>89</v>
      </c>
      <c r="E112" s="1">
        <v>20274</v>
      </c>
      <c r="F112" s="1">
        <v>4463</v>
      </c>
      <c r="G112" s="1">
        <v>36086</v>
      </c>
      <c r="H112" s="1">
        <v>8067</v>
      </c>
      <c r="I112">
        <v>1</v>
      </c>
      <c r="J112">
        <v>3.6</v>
      </c>
      <c r="K112">
        <v>1.69</v>
      </c>
      <c r="L112">
        <v>7.48</v>
      </c>
      <c r="M112">
        <v>1.37</v>
      </c>
      <c r="N112">
        <v>1</v>
      </c>
    </row>
    <row r="113" spans="1:14" x14ac:dyDescent="0.25">
      <c r="A113">
        <v>1994</v>
      </c>
      <c r="B113" t="s">
        <v>54</v>
      </c>
      <c r="C113" t="s">
        <v>19</v>
      </c>
      <c r="D113" t="s">
        <v>89</v>
      </c>
      <c r="E113" s="1">
        <v>18263</v>
      </c>
      <c r="F113" s="1">
        <v>1984</v>
      </c>
      <c r="G113" s="1">
        <v>34543</v>
      </c>
      <c r="H113" s="1">
        <v>8306</v>
      </c>
      <c r="I113">
        <v>1</v>
      </c>
      <c r="J113">
        <v>2.7</v>
      </c>
      <c r="K113">
        <v>1.1299999999999999</v>
      </c>
      <c r="L113">
        <v>6.34</v>
      </c>
      <c r="M113">
        <v>1.19</v>
      </c>
      <c r="N113">
        <v>1</v>
      </c>
    </row>
    <row r="114" spans="1:14" x14ac:dyDescent="0.25">
      <c r="A114">
        <v>1993</v>
      </c>
      <c r="B114" t="s">
        <v>54</v>
      </c>
      <c r="C114" t="s">
        <v>19</v>
      </c>
      <c r="D114" t="s">
        <v>89</v>
      </c>
      <c r="E114" s="1">
        <v>54584</v>
      </c>
      <c r="F114" s="1">
        <v>18517</v>
      </c>
      <c r="G114" s="1">
        <v>90651</v>
      </c>
      <c r="H114" s="1">
        <v>18402</v>
      </c>
      <c r="I114">
        <v>0</v>
      </c>
      <c r="J114">
        <v>6.1</v>
      </c>
      <c r="K114">
        <v>3.24</v>
      </c>
      <c r="L114">
        <v>11.11</v>
      </c>
      <c r="M114">
        <v>1.92</v>
      </c>
      <c r="N114">
        <v>0</v>
      </c>
    </row>
    <row r="115" spans="1:14" x14ac:dyDescent="0.25">
      <c r="A115">
        <v>2020</v>
      </c>
      <c r="B115" t="s">
        <v>53</v>
      </c>
      <c r="C115" t="s">
        <v>19</v>
      </c>
      <c r="D115" t="s">
        <v>89</v>
      </c>
      <c r="E115">
        <v>3379</v>
      </c>
      <c r="F115">
        <v>0</v>
      </c>
      <c r="G115">
        <v>9609</v>
      </c>
      <c r="H115">
        <v>3179</v>
      </c>
      <c r="I115">
        <v>1</v>
      </c>
      <c r="J115">
        <v>1.1000000000000001</v>
      </c>
      <c r="K115">
        <v>0.17</v>
      </c>
      <c r="L115">
        <v>6.27</v>
      </c>
      <c r="M115">
        <v>0.98</v>
      </c>
      <c r="N115">
        <v>1</v>
      </c>
    </row>
    <row r="116" spans="1:14" x14ac:dyDescent="0.25">
      <c r="A116">
        <v>2019</v>
      </c>
      <c r="B116" t="s">
        <v>53</v>
      </c>
      <c r="C116" t="s">
        <v>19</v>
      </c>
      <c r="D116" t="s">
        <v>89</v>
      </c>
      <c r="E116" s="1">
        <v>1152</v>
      </c>
      <c r="F116">
        <v>0</v>
      </c>
      <c r="G116" s="1">
        <v>4933</v>
      </c>
      <c r="H116" s="1">
        <v>1929</v>
      </c>
      <c r="I116">
        <v>1</v>
      </c>
      <c r="J116">
        <v>0.3</v>
      </c>
      <c r="K116">
        <v>0.01</v>
      </c>
      <c r="L116">
        <v>6.25</v>
      </c>
      <c r="M116">
        <v>0.42</v>
      </c>
      <c r="N116">
        <v>2</v>
      </c>
    </row>
    <row r="117" spans="1:14" x14ac:dyDescent="0.25">
      <c r="A117">
        <v>2018</v>
      </c>
      <c r="B117" t="s">
        <v>53</v>
      </c>
      <c r="C117" t="s">
        <v>19</v>
      </c>
      <c r="D117" t="s">
        <v>89</v>
      </c>
      <c r="E117" s="1">
        <v>1622</v>
      </c>
      <c r="F117">
        <v>0</v>
      </c>
      <c r="G117" s="1">
        <v>5780</v>
      </c>
      <c r="H117" s="1">
        <v>2122</v>
      </c>
      <c r="I117">
        <v>1</v>
      </c>
      <c r="J117">
        <v>0.2</v>
      </c>
      <c r="K117">
        <v>0.02</v>
      </c>
      <c r="L117">
        <v>2.78</v>
      </c>
      <c r="M117">
        <v>0.28999999999999998</v>
      </c>
      <c r="N117">
        <v>2</v>
      </c>
    </row>
    <row r="118" spans="1:14" x14ac:dyDescent="0.25">
      <c r="A118">
        <v>2017</v>
      </c>
      <c r="B118" t="s">
        <v>53</v>
      </c>
      <c r="C118" t="s">
        <v>19</v>
      </c>
      <c r="D118" t="s">
        <v>89</v>
      </c>
      <c r="E118" s="1">
        <v>0</v>
      </c>
      <c r="G118" s="1"/>
      <c r="H118" s="1"/>
      <c r="I118">
        <v>2</v>
      </c>
      <c r="J118">
        <v>0</v>
      </c>
      <c r="N118">
        <v>2</v>
      </c>
    </row>
    <row r="119" spans="1:14" x14ac:dyDescent="0.25">
      <c r="A119">
        <v>2016</v>
      </c>
      <c r="B119" t="s">
        <v>53</v>
      </c>
      <c r="C119" t="s">
        <v>19</v>
      </c>
      <c r="D119" t="s">
        <v>89</v>
      </c>
      <c r="E119" s="1">
        <v>0</v>
      </c>
      <c r="G119" s="1"/>
      <c r="H119" s="1"/>
      <c r="I119">
        <v>2</v>
      </c>
      <c r="J119">
        <v>0</v>
      </c>
      <c r="N119">
        <v>2</v>
      </c>
    </row>
    <row r="120" spans="1:14" x14ac:dyDescent="0.25">
      <c r="A120">
        <v>2015</v>
      </c>
      <c r="B120" t="s">
        <v>53</v>
      </c>
      <c r="C120" t="s">
        <v>19</v>
      </c>
      <c r="D120" t="s">
        <v>89</v>
      </c>
      <c r="E120">
        <v>0</v>
      </c>
      <c r="G120" s="1"/>
      <c r="H120" s="1"/>
      <c r="I120">
        <v>2</v>
      </c>
      <c r="J120">
        <v>0</v>
      </c>
      <c r="N120">
        <v>2</v>
      </c>
    </row>
    <row r="121" spans="1:14" x14ac:dyDescent="0.25">
      <c r="A121">
        <v>2014</v>
      </c>
      <c r="B121" t="s">
        <v>53</v>
      </c>
      <c r="C121" t="s">
        <v>19</v>
      </c>
      <c r="D121" t="s">
        <v>89</v>
      </c>
      <c r="E121">
        <v>0</v>
      </c>
      <c r="I121">
        <v>2</v>
      </c>
      <c r="J121">
        <v>0</v>
      </c>
      <c r="N121">
        <v>2</v>
      </c>
    </row>
    <row r="122" spans="1:14" x14ac:dyDescent="0.25">
      <c r="A122">
        <v>2013</v>
      </c>
      <c r="B122" t="s">
        <v>53</v>
      </c>
      <c r="C122" t="s">
        <v>19</v>
      </c>
      <c r="D122" t="s">
        <v>89</v>
      </c>
      <c r="E122" s="1">
        <v>4061</v>
      </c>
      <c r="F122">
        <v>0</v>
      </c>
      <c r="G122" s="1">
        <v>11021</v>
      </c>
      <c r="H122" s="1">
        <v>3551</v>
      </c>
      <c r="I122">
        <v>1</v>
      </c>
      <c r="J122">
        <v>1.4</v>
      </c>
      <c r="K122">
        <v>0.25</v>
      </c>
      <c r="L122">
        <v>6.94</v>
      </c>
      <c r="M122">
        <v>1.1499999999999999</v>
      </c>
      <c r="N122">
        <v>1</v>
      </c>
    </row>
    <row r="123" spans="1:14" x14ac:dyDescent="0.25">
      <c r="A123">
        <v>2012</v>
      </c>
      <c r="B123" t="s">
        <v>53</v>
      </c>
      <c r="C123" t="s">
        <v>19</v>
      </c>
      <c r="D123" t="s">
        <v>89</v>
      </c>
      <c r="E123" s="1">
        <v>7528</v>
      </c>
      <c r="F123">
        <v>0</v>
      </c>
      <c r="G123" s="1">
        <v>19098</v>
      </c>
      <c r="H123" s="1">
        <v>5903</v>
      </c>
      <c r="I123">
        <v>1</v>
      </c>
      <c r="J123">
        <v>2.2000000000000002</v>
      </c>
      <c r="K123">
        <v>0.47</v>
      </c>
      <c r="L123">
        <v>9.3699999999999992</v>
      </c>
      <c r="M123">
        <v>1.67</v>
      </c>
      <c r="N123">
        <v>1</v>
      </c>
    </row>
    <row r="124" spans="1:14" x14ac:dyDescent="0.25">
      <c r="A124">
        <v>2011</v>
      </c>
      <c r="B124" t="s">
        <v>53</v>
      </c>
      <c r="C124" t="s">
        <v>19</v>
      </c>
      <c r="D124" t="s">
        <v>89</v>
      </c>
      <c r="E124" s="1">
        <v>3263</v>
      </c>
      <c r="F124">
        <v>0</v>
      </c>
      <c r="G124" s="1">
        <v>9441</v>
      </c>
      <c r="H124" s="1">
        <v>3152</v>
      </c>
      <c r="I124">
        <v>1</v>
      </c>
      <c r="J124">
        <v>1.3</v>
      </c>
      <c r="K124">
        <v>0.21</v>
      </c>
      <c r="L124">
        <v>8.17</v>
      </c>
      <c r="M124">
        <v>1.27</v>
      </c>
      <c r="N124">
        <v>1</v>
      </c>
    </row>
    <row r="125" spans="1:14" x14ac:dyDescent="0.25">
      <c r="A125">
        <v>2010</v>
      </c>
      <c r="B125" t="s">
        <v>53</v>
      </c>
      <c r="C125" t="s">
        <v>19</v>
      </c>
      <c r="D125" t="s">
        <v>89</v>
      </c>
      <c r="E125" s="1">
        <v>0</v>
      </c>
      <c r="G125" s="1"/>
      <c r="H125" s="1"/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53</v>
      </c>
      <c r="C126" t="s">
        <v>19</v>
      </c>
      <c r="D126" t="s">
        <v>89</v>
      </c>
      <c r="E126" s="1">
        <v>0</v>
      </c>
      <c r="G126" s="1"/>
      <c r="H126" s="1"/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53</v>
      </c>
      <c r="C127" t="s">
        <v>19</v>
      </c>
      <c r="D127" t="s">
        <v>89</v>
      </c>
      <c r="E127" s="1">
        <v>2892</v>
      </c>
      <c r="F127">
        <v>0</v>
      </c>
      <c r="G127" s="1">
        <v>10822</v>
      </c>
      <c r="H127" s="1">
        <v>4046</v>
      </c>
      <c r="I127">
        <v>1</v>
      </c>
      <c r="J127">
        <v>0.8</v>
      </c>
      <c r="K127">
        <v>0.05</v>
      </c>
      <c r="L127">
        <v>11.45</v>
      </c>
      <c r="M127">
        <v>1.1499999999999999</v>
      </c>
      <c r="N127">
        <v>1</v>
      </c>
    </row>
    <row r="128" spans="1:14" x14ac:dyDescent="0.25">
      <c r="A128">
        <v>2007</v>
      </c>
      <c r="B128" t="s">
        <v>53</v>
      </c>
      <c r="C128" t="s">
        <v>19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53</v>
      </c>
      <c r="C129" t="s">
        <v>19</v>
      </c>
      <c r="D129" t="s">
        <v>89</v>
      </c>
      <c r="E129" s="1">
        <v>0</v>
      </c>
      <c r="G129" s="1"/>
      <c r="H129" s="1"/>
      <c r="I129">
        <v>2</v>
      </c>
      <c r="J129">
        <v>0</v>
      </c>
      <c r="N129">
        <v>2</v>
      </c>
    </row>
    <row r="130" spans="1:14" x14ac:dyDescent="0.25">
      <c r="A130">
        <v>2005</v>
      </c>
      <c r="B130" t="s">
        <v>53</v>
      </c>
      <c r="C130" t="s">
        <v>19</v>
      </c>
      <c r="D130" t="s">
        <v>89</v>
      </c>
      <c r="E130" s="1">
        <v>0</v>
      </c>
      <c r="G130" s="1"/>
      <c r="H130" s="1"/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53</v>
      </c>
      <c r="C131" t="s">
        <v>19</v>
      </c>
      <c r="D131" t="s">
        <v>89</v>
      </c>
      <c r="E131" s="1">
        <v>2624</v>
      </c>
      <c r="F131">
        <v>0</v>
      </c>
      <c r="G131" s="1">
        <v>8603</v>
      </c>
      <c r="H131" s="1">
        <v>3050</v>
      </c>
      <c r="I131">
        <v>1</v>
      </c>
      <c r="J131">
        <v>1</v>
      </c>
      <c r="K131">
        <v>0.11</v>
      </c>
      <c r="L131">
        <v>9.18</v>
      </c>
      <c r="M131">
        <v>1.18</v>
      </c>
      <c r="N131">
        <v>1</v>
      </c>
    </row>
    <row r="132" spans="1:14" x14ac:dyDescent="0.25">
      <c r="A132">
        <v>2003</v>
      </c>
      <c r="B132" t="s">
        <v>53</v>
      </c>
      <c r="C132" t="s">
        <v>19</v>
      </c>
      <c r="D132" t="s">
        <v>89</v>
      </c>
      <c r="E132" s="1">
        <v>0</v>
      </c>
      <c r="G132" s="1"/>
      <c r="H132" s="1"/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53</v>
      </c>
      <c r="C133" t="s">
        <v>19</v>
      </c>
      <c r="D133" t="s">
        <v>89</v>
      </c>
      <c r="E133" s="1">
        <v>2326</v>
      </c>
      <c r="F133">
        <v>0</v>
      </c>
      <c r="G133" s="1">
        <v>7107</v>
      </c>
      <c r="H133" s="1">
        <v>2440</v>
      </c>
      <c r="I133">
        <v>1</v>
      </c>
      <c r="J133">
        <v>0.7</v>
      </c>
      <c r="K133">
        <v>0.09</v>
      </c>
      <c r="L133">
        <v>4.9000000000000004</v>
      </c>
      <c r="M133">
        <v>0.69</v>
      </c>
      <c r="N133">
        <v>1</v>
      </c>
    </row>
    <row r="134" spans="1:14" x14ac:dyDescent="0.25">
      <c r="A134">
        <v>2001</v>
      </c>
      <c r="B134" t="s">
        <v>53</v>
      </c>
      <c r="C134" t="s">
        <v>19</v>
      </c>
      <c r="D134" t="s">
        <v>89</v>
      </c>
      <c r="E134" s="1">
        <v>4605</v>
      </c>
      <c r="F134">
        <v>0</v>
      </c>
      <c r="G134" s="1">
        <v>12389</v>
      </c>
      <c r="H134" s="1">
        <v>3971</v>
      </c>
      <c r="I134">
        <v>1</v>
      </c>
      <c r="J134">
        <v>1</v>
      </c>
      <c r="K134">
        <v>0.18</v>
      </c>
      <c r="L134">
        <v>5</v>
      </c>
      <c r="M134">
        <v>0.82</v>
      </c>
      <c r="N134">
        <v>1</v>
      </c>
    </row>
    <row r="135" spans="1:14" x14ac:dyDescent="0.25">
      <c r="A135">
        <v>2000</v>
      </c>
      <c r="B135" t="s">
        <v>53</v>
      </c>
      <c r="C135" t="s">
        <v>19</v>
      </c>
      <c r="D135" t="s">
        <v>89</v>
      </c>
      <c r="E135" s="1">
        <v>2115</v>
      </c>
      <c r="F135">
        <v>0</v>
      </c>
      <c r="G135" s="1">
        <v>6819</v>
      </c>
      <c r="H135" s="1">
        <v>2400</v>
      </c>
      <c r="I135">
        <v>1</v>
      </c>
      <c r="J135">
        <v>0.6</v>
      </c>
      <c r="K135">
        <v>0.06</v>
      </c>
      <c r="L135">
        <v>5.04</v>
      </c>
      <c r="M135">
        <v>0.65</v>
      </c>
      <c r="N135">
        <v>1</v>
      </c>
    </row>
    <row r="136" spans="1:14" x14ac:dyDescent="0.25">
      <c r="A136">
        <v>1999</v>
      </c>
      <c r="B136" t="s">
        <v>53</v>
      </c>
      <c r="C136" t="s">
        <v>19</v>
      </c>
      <c r="D136" t="s">
        <v>89</v>
      </c>
      <c r="E136" s="1">
        <v>2373</v>
      </c>
      <c r="F136">
        <v>0</v>
      </c>
      <c r="G136" s="1">
        <v>7985</v>
      </c>
      <c r="H136" s="1">
        <v>2863</v>
      </c>
      <c r="I136">
        <v>1</v>
      </c>
      <c r="J136">
        <v>0.4</v>
      </c>
      <c r="K136">
        <v>0.04</v>
      </c>
      <c r="L136">
        <v>4.09</v>
      </c>
      <c r="M136">
        <v>0.48</v>
      </c>
      <c r="N136">
        <v>2</v>
      </c>
    </row>
    <row r="137" spans="1:14" x14ac:dyDescent="0.25">
      <c r="A137">
        <v>1998</v>
      </c>
      <c r="B137" t="s">
        <v>53</v>
      </c>
      <c r="C137" t="s">
        <v>19</v>
      </c>
      <c r="D137" t="s">
        <v>89</v>
      </c>
      <c r="E137" s="1">
        <v>3137</v>
      </c>
      <c r="F137" s="1">
        <v>0</v>
      </c>
      <c r="G137" s="1">
        <v>8338</v>
      </c>
      <c r="H137" s="1">
        <v>2653</v>
      </c>
      <c r="I137">
        <v>1</v>
      </c>
      <c r="J137">
        <v>0.8</v>
      </c>
      <c r="K137">
        <v>0.16</v>
      </c>
      <c r="L137">
        <v>4.0199999999999996</v>
      </c>
      <c r="M137">
        <v>0.67</v>
      </c>
      <c r="N137">
        <v>1</v>
      </c>
    </row>
    <row r="138" spans="1:14" x14ac:dyDescent="0.25">
      <c r="A138">
        <v>1997</v>
      </c>
      <c r="B138" t="s">
        <v>53</v>
      </c>
      <c r="C138" t="s">
        <v>19</v>
      </c>
      <c r="D138" t="s">
        <v>89</v>
      </c>
      <c r="E138" s="1">
        <v>0</v>
      </c>
      <c r="G138" s="1"/>
      <c r="H138" s="1"/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53</v>
      </c>
      <c r="C139" t="s">
        <v>19</v>
      </c>
      <c r="D139" t="s">
        <v>89</v>
      </c>
      <c r="E139" s="1">
        <v>0</v>
      </c>
      <c r="G139" s="1"/>
      <c r="H139" s="1"/>
      <c r="I139">
        <v>2</v>
      </c>
      <c r="J139">
        <v>0</v>
      </c>
      <c r="N139">
        <v>2</v>
      </c>
    </row>
    <row r="140" spans="1:14" x14ac:dyDescent="0.25">
      <c r="A140">
        <v>1995</v>
      </c>
      <c r="B140" t="s">
        <v>53</v>
      </c>
      <c r="C140" t="s">
        <v>19</v>
      </c>
      <c r="D140" t="s">
        <v>89</v>
      </c>
      <c r="E140" s="1">
        <v>0</v>
      </c>
      <c r="G140" s="1"/>
      <c r="H140" s="1"/>
      <c r="I140">
        <v>2</v>
      </c>
      <c r="J140">
        <v>0</v>
      </c>
      <c r="N140">
        <v>2</v>
      </c>
    </row>
    <row r="141" spans="1:14" x14ac:dyDescent="0.25">
      <c r="A141">
        <v>1994</v>
      </c>
      <c r="B141" t="s">
        <v>53</v>
      </c>
      <c r="C141" t="s">
        <v>19</v>
      </c>
      <c r="D141" t="s">
        <v>89</v>
      </c>
      <c r="E141" s="1">
        <v>2087</v>
      </c>
      <c r="F141">
        <v>0</v>
      </c>
      <c r="G141" s="1">
        <v>7118</v>
      </c>
      <c r="H141" s="1">
        <v>2567</v>
      </c>
      <c r="I141">
        <v>1</v>
      </c>
      <c r="J141">
        <v>0.3</v>
      </c>
      <c r="K141">
        <v>0.03</v>
      </c>
      <c r="L141">
        <v>3.34</v>
      </c>
      <c r="M141">
        <v>0.38</v>
      </c>
      <c r="N141">
        <v>2</v>
      </c>
    </row>
    <row r="142" spans="1:14" x14ac:dyDescent="0.25">
      <c r="A142">
        <v>1993</v>
      </c>
      <c r="B142" t="s">
        <v>53</v>
      </c>
      <c r="C142" t="s">
        <v>19</v>
      </c>
      <c r="D142" t="s">
        <v>89</v>
      </c>
      <c r="E142" s="1">
        <v>2144</v>
      </c>
      <c r="F142">
        <v>0</v>
      </c>
      <c r="G142" s="1">
        <v>8151</v>
      </c>
      <c r="H142" s="1">
        <v>3065</v>
      </c>
      <c r="I142">
        <v>1</v>
      </c>
      <c r="J142">
        <v>0.2</v>
      </c>
      <c r="K142">
        <v>0.01</v>
      </c>
      <c r="L142">
        <v>3.78</v>
      </c>
      <c r="M142">
        <v>0.34</v>
      </c>
      <c r="N142">
        <v>2</v>
      </c>
    </row>
    <row r="143" spans="1:14" x14ac:dyDescent="0.25">
      <c r="A143">
        <v>2020</v>
      </c>
      <c r="B143" t="s">
        <v>52</v>
      </c>
      <c r="C143" t="s">
        <v>19</v>
      </c>
      <c r="D143" t="s">
        <v>89</v>
      </c>
      <c r="E143" s="1">
        <v>0</v>
      </c>
      <c r="G143" s="1"/>
      <c r="H143" s="1"/>
      <c r="I143">
        <v>2</v>
      </c>
      <c r="J143">
        <v>0</v>
      </c>
      <c r="N143">
        <v>2</v>
      </c>
    </row>
    <row r="144" spans="1:14" x14ac:dyDescent="0.25">
      <c r="A144">
        <v>2019</v>
      </c>
      <c r="B144" t="s">
        <v>52</v>
      </c>
      <c r="C144" t="s">
        <v>19</v>
      </c>
      <c r="D144" t="s">
        <v>89</v>
      </c>
      <c r="E144" s="1">
        <v>1247</v>
      </c>
      <c r="F144">
        <v>0</v>
      </c>
      <c r="G144" s="1">
        <v>5188</v>
      </c>
      <c r="H144" s="1">
        <v>2011</v>
      </c>
      <c r="I144">
        <v>1</v>
      </c>
      <c r="J144">
        <v>0.3</v>
      </c>
      <c r="K144">
        <v>0.01</v>
      </c>
      <c r="L144">
        <v>6.01</v>
      </c>
      <c r="M144">
        <v>0.44</v>
      </c>
      <c r="N144">
        <v>2</v>
      </c>
    </row>
    <row r="145" spans="1:14" x14ac:dyDescent="0.25">
      <c r="A145">
        <v>2018</v>
      </c>
      <c r="B145" t="s">
        <v>52</v>
      </c>
      <c r="C145" t="s">
        <v>19</v>
      </c>
      <c r="D145" t="s">
        <v>89</v>
      </c>
      <c r="E145" s="1">
        <v>1512</v>
      </c>
      <c r="F145">
        <v>0</v>
      </c>
      <c r="G145" s="1">
        <v>5517</v>
      </c>
      <c r="H145" s="1">
        <v>2043</v>
      </c>
      <c r="I145">
        <v>1</v>
      </c>
      <c r="J145">
        <v>0.2</v>
      </c>
      <c r="K145">
        <v>0.01</v>
      </c>
      <c r="L145">
        <v>2.82</v>
      </c>
      <c r="M145">
        <v>0.28000000000000003</v>
      </c>
      <c r="N145">
        <v>2</v>
      </c>
    </row>
    <row r="146" spans="1:14" x14ac:dyDescent="0.25">
      <c r="A146">
        <v>2017</v>
      </c>
      <c r="B146" t="s">
        <v>52</v>
      </c>
      <c r="C146" t="s">
        <v>19</v>
      </c>
      <c r="D146" t="s">
        <v>89</v>
      </c>
      <c r="E146">
        <v>1241</v>
      </c>
      <c r="F146">
        <v>0</v>
      </c>
      <c r="G146" s="1">
        <v>5169</v>
      </c>
      <c r="H146" s="1">
        <v>2004</v>
      </c>
      <c r="I146">
        <v>1</v>
      </c>
      <c r="J146">
        <v>0.3</v>
      </c>
      <c r="K146">
        <v>0.01</v>
      </c>
      <c r="L146">
        <v>6.96</v>
      </c>
      <c r="M146">
        <v>0.51</v>
      </c>
      <c r="N146">
        <v>2</v>
      </c>
    </row>
    <row r="147" spans="1:14" x14ac:dyDescent="0.25">
      <c r="A147">
        <v>2016</v>
      </c>
      <c r="B147" t="s">
        <v>52</v>
      </c>
      <c r="C147" t="s">
        <v>19</v>
      </c>
      <c r="D147" t="s">
        <v>89</v>
      </c>
      <c r="E147">
        <v>0</v>
      </c>
      <c r="I147">
        <v>2</v>
      </c>
      <c r="J147">
        <v>0</v>
      </c>
      <c r="N147">
        <v>2</v>
      </c>
    </row>
    <row r="148" spans="1:14" x14ac:dyDescent="0.25">
      <c r="A148">
        <v>2015</v>
      </c>
      <c r="B148" t="s">
        <v>52</v>
      </c>
      <c r="C148" t="s">
        <v>19</v>
      </c>
      <c r="D148" t="s">
        <v>89</v>
      </c>
      <c r="E148">
        <v>0</v>
      </c>
      <c r="I148">
        <v>2</v>
      </c>
      <c r="J148">
        <v>0</v>
      </c>
      <c r="N148">
        <v>2</v>
      </c>
    </row>
    <row r="149" spans="1:14" x14ac:dyDescent="0.25">
      <c r="A149">
        <v>2014</v>
      </c>
      <c r="B149" t="s">
        <v>52</v>
      </c>
      <c r="C149" t="s">
        <v>19</v>
      </c>
      <c r="D149" t="s">
        <v>89</v>
      </c>
      <c r="E149" s="1">
        <v>0</v>
      </c>
      <c r="G149" s="1"/>
      <c r="H149" s="1"/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52</v>
      </c>
      <c r="C150" t="s">
        <v>19</v>
      </c>
      <c r="D150" t="s">
        <v>89</v>
      </c>
      <c r="E150" s="1">
        <v>0</v>
      </c>
      <c r="G150" s="1"/>
      <c r="H150" s="1"/>
      <c r="I150">
        <v>2</v>
      </c>
      <c r="J150">
        <v>0</v>
      </c>
      <c r="N150">
        <v>2</v>
      </c>
    </row>
    <row r="151" spans="1:14" x14ac:dyDescent="0.25">
      <c r="A151">
        <v>2012</v>
      </c>
      <c r="B151" t="s">
        <v>52</v>
      </c>
      <c r="C151" t="s">
        <v>19</v>
      </c>
      <c r="D151" t="s">
        <v>89</v>
      </c>
      <c r="E151" s="1">
        <v>38218</v>
      </c>
      <c r="F151">
        <v>9699</v>
      </c>
      <c r="G151" s="1">
        <v>66737</v>
      </c>
      <c r="H151" s="1">
        <v>14551</v>
      </c>
      <c r="I151">
        <v>1</v>
      </c>
      <c r="J151">
        <v>11</v>
      </c>
      <c r="K151">
        <v>5.46</v>
      </c>
      <c r="L151">
        <v>20.98</v>
      </c>
      <c r="M151">
        <v>3.81</v>
      </c>
      <c r="N151">
        <v>1</v>
      </c>
    </row>
    <row r="152" spans="1:14" x14ac:dyDescent="0.25">
      <c r="A152">
        <v>2011</v>
      </c>
      <c r="B152" t="s">
        <v>52</v>
      </c>
      <c r="C152" t="s">
        <v>19</v>
      </c>
      <c r="D152" t="s">
        <v>89</v>
      </c>
      <c r="E152" s="1">
        <v>0</v>
      </c>
      <c r="F152" s="1"/>
      <c r="G152" s="1"/>
      <c r="H152" s="1"/>
      <c r="I152">
        <v>2</v>
      </c>
      <c r="J152">
        <v>0</v>
      </c>
      <c r="N152">
        <v>2</v>
      </c>
    </row>
    <row r="153" spans="1:14" x14ac:dyDescent="0.25">
      <c r="A153">
        <v>2010</v>
      </c>
      <c r="B153" t="s">
        <v>52</v>
      </c>
      <c r="C153" t="s">
        <v>19</v>
      </c>
      <c r="D153" t="s">
        <v>89</v>
      </c>
      <c r="E153" s="1">
        <v>0</v>
      </c>
      <c r="G153" s="1"/>
      <c r="H153" s="1"/>
      <c r="I153">
        <v>2</v>
      </c>
      <c r="J153">
        <v>0</v>
      </c>
      <c r="N153">
        <v>2</v>
      </c>
    </row>
    <row r="154" spans="1:14" x14ac:dyDescent="0.25">
      <c r="A154">
        <v>2009</v>
      </c>
      <c r="B154" t="s">
        <v>52</v>
      </c>
      <c r="C154" t="s">
        <v>19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52</v>
      </c>
      <c r="C155" t="s">
        <v>19</v>
      </c>
      <c r="D155" t="s">
        <v>89</v>
      </c>
      <c r="E155">
        <v>0</v>
      </c>
      <c r="I155">
        <v>2</v>
      </c>
      <c r="J155">
        <v>0</v>
      </c>
      <c r="N155">
        <v>2</v>
      </c>
    </row>
    <row r="156" spans="1:14" x14ac:dyDescent="0.25">
      <c r="A156">
        <v>2007</v>
      </c>
      <c r="B156" t="s">
        <v>52</v>
      </c>
      <c r="C156" t="s">
        <v>19</v>
      </c>
      <c r="D156" t="s">
        <v>89</v>
      </c>
      <c r="E156" s="1">
        <v>8042</v>
      </c>
      <c r="F156">
        <v>828</v>
      </c>
      <c r="G156" s="1">
        <v>15256</v>
      </c>
      <c r="H156" s="1">
        <v>3681</v>
      </c>
      <c r="I156">
        <v>1</v>
      </c>
      <c r="J156">
        <v>3.2</v>
      </c>
      <c r="K156">
        <v>1.41</v>
      </c>
      <c r="L156">
        <v>7.29</v>
      </c>
      <c r="M156">
        <v>1.36</v>
      </c>
      <c r="N156">
        <v>1</v>
      </c>
    </row>
    <row r="157" spans="1:14" x14ac:dyDescent="0.25">
      <c r="A157">
        <v>2006</v>
      </c>
      <c r="B157" t="s">
        <v>52</v>
      </c>
      <c r="C157" t="s">
        <v>19</v>
      </c>
      <c r="D157" t="s">
        <v>89</v>
      </c>
      <c r="E157" s="1">
        <v>0</v>
      </c>
      <c r="G157" s="1"/>
      <c r="H157" s="1"/>
      <c r="I157">
        <v>2</v>
      </c>
      <c r="J157">
        <v>0</v>
      </c>
      <c r="N157">
        <v>2</v>
      </c>
    </row>
    <row r="158" spans="1:14" x14ac:dyDescent="0.25">
      <c r="A158">
        <v>2005</v>
      </c>
      <c r="B158" t="s">
        <v>52</v>
      </c>
      <c r="C158" t="s">
        <v>19</v>
      </c>
      <c r="D158" t="s">
        <v>89</v>
      </c>
      <c r="E158" s="1">
        <v>0</v>
      </c>
      <c r="G158" s="1"/>
      <c r="H158" s="1"/>
      <c r="I158">
        <v>2</v>
      </c>
      <c r="J158">
        <v>0</v>
      </c>
      <c r="N158">
        <v>2</v>
      </c>
    </row>
    <row r="159" spans="1:14" x14ac:dyDescent="0.25">
      <c r="A159">
        <v>2004</v>
      </c>
      <c r="B159" t="s">
        <v>52</v>
      </c>
      <c r="C159" t="s">
        <v>19</v>
      </c>
      <c r="D159" t="s">
        <v>89</v>
      </c>
      <c r="E159" s="1">
        <v>0</v>
      </c>
      <c r="G159" s="1"/>
      <c r="H159" s="1"/>
      <c r="I159">
        <v>2</v>
      </c>
      <c r="J159">
        <v>0</v>
      </c>
      <c r="N159">
        <v>2</v>
      </c>
    </row>
    <row r="160" spans="1:14" x14ac:dyDescent="0.25">
      <c r="A160">
        <v>2003</v>
      </c>
      <c r="B160" t="s">
        <v>52</v>
      </c>
      <c r="C160" t="s">
        <v>19</v>
      </c>
      <c r="D160" t="s">
        <v>89</v>
      </c>
      <c r="E160" s="1">
        <v>0</v>
      </c>
      <c r="G160" s="1"/>
      <c r="H160" s="1"/>
      <c r="I160">
        <v>2</v>
      </c>
      <c r="J160">
        <v>0</v>
      </c>
      <c r="N160">
        <v>2</v>
      </c>
    </row>
    <row r="161" spans="1:14" x14ac:dyDescent="0.25">
      <c r="A161">
        <v>2002</v>
      </c>
      <c r="B161" t="s">
        <v>52</v>
      </c>
      <c r="C161" t="s">
        <v>19</v>
      </c>
      <c r="D161" t="s">
        <v>89</v>
      </c>
      <c r="E161">
        <v>0</v>
      </c>
      <c r="I161">
        <v>2</v>
      </c>
      <c r="J161">
        <v>0</v>
      </c>
      <c r="N161">
        <v>2</v>
      </c>
    </row>
    <row r="162" spans="1:14" x14ac:dyDescent="0.25">
      <c r="A162">
        <v>2001</v>
      </c>
      <c r="B162" t="s">
        <v>52</v>
      </c>
      <c r="C162" t="s">
        <v>19</v>
      </c>
      <c r="D162" t="s">
        <v>89</v>
      </c>
      <c r="E162" s="1">
        <v>0</v>
      </c>
      <c r="G162" s="1"/>
      <c r="H162" s="1"/>
      <c r="I162">
        <v>2</v>
      </c>
      <c r="J162">
        <v>0</v>
      </c>
      <c r="N162">
        <v>2</v>
      </c>
    </row>
    <row r="163" spans="1:14" x14ac:dyDescent="0.25">
      <c r="A163">
        <v>2000</v>
      </c>
      <c r="B163" t="s">
        <v>52</v>
      </c>
      <c r="C163" t="s">
        <v>19</v>
      </c>
      <c r="D163" t="s">
        <v>89</v>
      </c>
      <c r="E163" s="1">
        <v>0</v>
      </c>
      <c r="G163" s="1"/>
      <c r="H163" s="1"/>
      <c r="I163">
        <v>2</v>
      </c>
      <c r="J163">
        <v>0</v>
      </c>
      <c r="N163">
        <v>2</v>
      </c>
    </row>
    <row r="164" spans="1:14" x14ac:dyDescent="0.25">
      <c r="A164">
        <v>1999</v>
      </c>
      <c r="B164" t="s">
        <v>52</v>
      </c>
      <c r="C164" t="s">
        <v>19</v>
      </c>
      <c r="D164" t="s">
        <v>89</v>
      </c>
      <c r="E164" s="1">
        <v>0</v>
      </c>
      <c r="F164" s="1"/>
      <c r="G164" s="1"/>
      <c r="H164" s="1"/>
      <c r="I164">
        <v>2</v>
      </c>
      <c r="J164">
        <v>0</v>
      </c>
      <c r="N164">
        <v>2</v>
      </c>
    </row>
    <row r="165" spans="1:14" x14ac:dyDescent="0.25">
      <c r="A165">
        <v>1998</v>
      </c>
      <c r="B165" t="s">
        <v>52</v>
      </c>
      <c r="C165" t="s">
        <v>19</v>
      </c>
      <c r="D165" t="s">
        <v>89</v>
      </c>
      <c r="E165" s="1">
        <v>0</v>
      </c>
      <c r="G165" s="1"/>
      <c r="H165" s="1"/>
      <c r="I165">
        <v>2</v>
      </c>
      <c r="J165">
        <v>0</v>
      </c>
      <c r="N165">
        <v>2</v>
      </c>
    </row>
    <row r="166" spans="1:14" x14ac:dyDescent="0.25">
      <c r="A166">
        <v>1997</v>
      </c>
      <c r="B166" t="s">
        <v>52</v>
      </c>
      <c r="C166" t="s">
        <v>19</v>
      </c>
      <c r="D166" t="s">
        <v>89</v>
      </c>
      <c r="E166" s="1">
        <v>0</v>
      </c>
      <c r="G166" s="1"/>
      <c r="H166" s="1"/>
      <c r="I166">
        <v>2</v>
      </c>
      <c r="J166">
        <v>0</v>
      </c>
      <c r="N166">
        <v>2</v>
      </c>
    </row>
    <row r="167" spans="1:14" x14ac:dyDescent="0.25">
      <c r="A167">
        <v>1996</v>
      </c>
      <c r="B167" t="s">
        <v>52</v>
      </c>
      <c r="C167" t="s">
        <v>19</v>
      </c>
      <c r="D167" t="s">
        <v>89</v>
      </c>
      <c r="E167" s="1">
        <v>2237</v>
      </c>
      <c r="F167">
        <v>0</v>
      </c>
      <c r="G167" s="1">
        <v>6969</v>
      </c>
      <c r="H167" s="1">
        <v>2414</v>
      </c>
      <c r="I167">
        <v>1</v>
      </c>
      <c r="J167">
        <v>0.5</v>
      </c>
      <c r="K167">
        <v>0.06</v>
      </c>
      <c r="L167">
        <v>4.0599999999999996</v>
      </c>
      <c r="M167">
        <v>0.55000000000000004</v>
      </c>
      <c r="N167">
        <v>1</v>
      </c>
    </row>
    <row r="168" spans="1:14" x14ac:dyDescent="0.25">
      <c r="A168">
        <v>1995</v>
      </c>
      <c r="B168" t="s">
        <v>52</v>
      </c>
      <c r="C168" t="s">
        <v>19</v>
      </c>
      <c r="D168" t="s">
        <v>89</v>
      </c>
      <c r="E168" s="1">
        <v>0</v>
      </c>
      <c r="G168" s="1"/>
      <c r="H168" s="1"/>
      <c r="I168">
        <v>2</v>
      </c>
      <c r="J168">
        <v>0</v>
      </c>
      <c r="N168">
        <v>2</v>
      </c>
    </row>
    <row r="169" spans="1:14" x14ac:dyDescent="0.25">
      <c r="A169">
        <v>1994</v>
      </c>
      <c r="B169" t="s">
        <v>52</v>
      </c>
      <c r="C169" t="s">
        <v>19</v>
      </c>
      <c r="D169" t="s">
        <v>89</v>
      </c>
      <c r="E169" s="1">
        <v>0</v>
      </c>
      <c r="F169" s="1"/>
      <c r="G169" s="1"/>
      <c r="H169" s="1"/>
      <c r="I169">
        <v>2</v>
      </c>
      <c r="J169">
        <v>0</v>
      </c>
      <c r="N169">
        <v>2</v>
      </c>
    </row>
    <row r="170" spans="1:14" x14ac:dyDescent="0.25">
      <c r="A170">
        <v>1993</v>
      </c>
      <c r="B170" t="s">
        <v>52</v>
      </c>
      <c r="C170" t="s">
        <v>19</v>
      </c>
      <c r="D170" t="s">
        <v>89</v>
      </c>
      <c r="E170" s="1">
        <v>0</v>
      </c>
      <c r="F170" s="1"/>
      <c r="G170" s="1"/>
      <c r="H170" s="1"/>
      <c r="I170">
        <v>2</v>
      </c>
      <c r="J170">
        <v>0</v>
      </c>
      <c r="N170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2C05-E365-4AD5-B77E-E125E6AA5EE9}">
  <dimension ref="A1:AA170"/>
  <sheetViews>
    <sheetView topLeftCell="P21" workbookViewId="0">
      <selection activeCell="U29" sqref="U29"/>
    </sheetView>
  </sheetViews>
  <sheetFormatPr defaultRowHeight="15" x14ac:dyDescent="0.25"/>
  <cols>
    <col min="17" max="17" width="21" bestFit="1" customWidth="1"/>
    <col min="18" max="23" width="33.140625" bestFit="1" customWidth="1"/>
    <col min="24" max="24" width="12" bestFit="1" customWidth="1"/>
  </cols>
  <sheetData>
    <row r="1" spans="1:27" ht="15.75" thickBot="1" x14ac:dyDescent="0.3">
      <c r="A1" t="s">
        <v>94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62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63</v>
      </c>
      <c r="C3" t="s">
        <v>18</v>
      </c>
      <c r="D3" t="s">
        <v>89</v>
      </c>
      <c r="E3" s="1">
        <v>136509</v>
      </c>
      <c r="F3" s="1">
        <v>78566</v>
      </c>
      <c r="G3" s="1">
        <v>194452</v>
      </c>
      <c r="H3" s="1">
        <v>29563</v>
      </c>
      <c r="I3">
        <v>0</v>
      </c>
      <c r="J3">
        <v>42.7</v>
      </c>
      <c r="K3">
        <v>31.36</v>
      </c>
      <c r="L3">
        <v>54.8</v>
      </c>
      <c r="M3">
        <v>6.09</v>
      </c>
      <c r="N3">
        <v>0</v>
      </c>
      <c r="Q3" s="14">
        <v>2015</v>
      </c>
      <c r="R3" s="3">
        <v>7.6107671802792695E-2</v>
      </c>
      <c r="S3" s="31">
        <v>7.0706447079604121E-2</v>
      </c>
    </row>
    <row r="4" spans="1:27" x14ac:dyDescent="0.25">
      <c r="A4">
        <v>2019</v>
      </c>
      <c r="B4" t="s">
        <v>63</v>
      </c>
      <c r="C4" t="s">
        <v>18</v>
      </c>
      <c r="D4" t="s">
        <v>89</v>
      </c>
      <c r="E4" s="1">
        <v>211019</v>
      </c>
      <c r="F4" s="1">
        <v>133922</v>
      </c>
      <c r="G4" s="1">
        <v>288116</v>
      </c>
      <c r="H4" s="1">
        <v>39336</v>
      </c>
      <c r="I4">
        <v>0</v>
      </c>
      <c r="J4">
        <v>45.9</v>
      </c>
      <c r="K4">
        <v>35.49</v>
      </c>
      <c r="L4">
        <v>56.76</v>
      </c>
      <c r="M4">
        <v>5.51</v>
      </c>
      <c r="N4">
        <v>0</v>
      </c>
      <c r="Q4" s="14">
        <v>2016</v>
      </c>
      <c r="R4" s="3">
        <v>1.2781980861574602E-2</v>
      </c>
      <c r="S4" s="31">
        <v>1.5328714936371085E-2</v>
      </c>
    </row>
    <row r="5" spans="1:27" x14ac:dyDescent="0.25">
      <c r="A5">
        <v>2018</v>
      </c>
      <c r="B5" t="s">
        <v>63</v>
      </c>
      <c r="C5" t="s">
        <v>18</v>
      </c>
      <c r="D5" t="s">
        <v>89</v>
      </c>
      <c r="E5" s="1">
        <v>192918</v>
      </c>
      <c r="F5" s="1">
        <v>120669</v>
      </c>
      <c r="G5" s="1">
        <v>265166</v>
      </c>
      <c r="H5" s="1">
        <v>36862</v>
      </c>
      <c r="I5">
        <v>0</v>
      </c>
      <c r="J5">
        <v>26.3</v>
      </c>
      <c r="K5">
        <v>19.48</v>
      </c>
      <c r="L5">
        <v>34.39</v>
      </c>
      <c r="M5">
        <v>3.82</v>
      </c>
      <c r="N5">
        <v>0</v>
      </c>
      <c r="Q5" s="14">
        <v>2017</v>
      </c>
      <c r="R5" s="3">
        <v>1.2576060328964451E-2</v>
      </c>
      <c r="S5" s="31">
        <v>2.1615228300161014E-2</v>
      </c>
    </row>
    <row r="6" spans="1:27" x14ac:dyDescent="0.25">
      <c r="A6">
        <v>2017</v>
      </c>
      <c r="B6" t="s">
        <v>63</v>
      </c>
      <c r="C6" t="s">
        <v>18</v>
      </c>
      <c r="D6" t="s">
        <v>89</v>
      </c>
      <c r="E6" s="1">
        <v>78354</v>
      </c>
      <c r="F6" s="1">
        <v>38732</v>
      </c>
      <c r="G6" s="1">
        <v>117976</v>
      </c>
      <c r="H6" s="1">
        <v>20216</v>
      </c>
      <c r="I6">
        <v>0</v>
      </c>
      <c r="J6">
        <v>19.899999999999999</v>
      </c>
      <c r="K6">
        <v>12.78</v>
      </c>
      <c r="L6">
        <v>29.61</v>
      </c>
      <c r="M6">
        <v>4.29</v>
      </c>
      <c r="N6">
        <v>0</v>
      </c>
      <c r="Q6" s="14">
        <v>2018</v>
      </c>
      <c r="R6" s="3">
        <v>8.402967019247741E-2</v>
      </c>
      <c r="S6" s="31">
        <v>4.0298339761696181E-2</v>
      </c>
    </row>
    <row r="7" spans="1:27" ht="15.75" thickBot="1" x14ac:dyDescent="0.3">
      <c r="A7">
        <v>2016</v>
      </c>
      <c r="B7" t="s">
        <v>63</v>
      </c>
      <c r="C7" t="s">
        <v>18</v>
      </c>
      <c r="D7" t="s">
        <v>89</v>
      </c>
      <c r="E7" s="1">
        <v>149468</v>
      </c>
      <c r="F7" s="1">
        <v>90940</v>
      </c>
      <c r="G7" s="1">
        <v>207997</v>
      </c>
      <c r="H7" s="1">
        <v>29862</v>
      </c>
      <c r="I7">
        <v>0</v>
      </c>
      <c r="J7">
        <v>50.1</v>
      </c>
      <c r="K7">
        <v>38.07</v>
      </c>
      <c r="L7">
        <v>62.09</v>
      </c>
      <c r="M7">
        <v>6.25</v>
      </c>
      <c r="N7">
        <v>0</v>
      </c>
      <c r="Q7" s="16">
        <v>2019</v>
      </c>
      <c r="R7" s="28">
        <v>1.0754144781115355E-2</v>
      </c>
      <c r="S7" s="32">
        <v>1.2760923585425818E-2</v>
      </c>
    </row>
    <row r="8" spans="1:27" x14ac:dyDescent="0.25">
      <c r="A8">
        <v>2015</v>
      </c>
      <c r="B8" t="s">
        <v>63</v>
      </c>
      <c r="C8" t="s">
        <v>18</v>
      </c>
      <c r="D8" t="s">
        <v>89</v>
      </c>
      <c r="E8" s="1">
        <v>71205</v>
      </c>
      <c r="F8" s="1">
        <v>26952</v>
      </c>
      <c r="G8" s="1">
        <v>115459</v>
      </c>
      <c r="H8" s="1">
        <v>22579</v>
      </c>
      <c r="I8">
        <v>0</v>
      </c>
      <c r="J8">
        <v>16.5</v>
      </c>
      <c r="K8">
        <v>9.49</v>
      </c>
      <c r="L8">
        <v>27.1</v>
      </c>
      <c r="M8">
        <v>4.45</v>
      </c>
      <c r="N8">
        <v>0</v>
      </c>
    </row>
    <row r="9" spans="1:27" x14ac:dyDescent="0.25">
      <c r="A9">
        <v>2014</v>
      </c>
      <c r="B9" t="s">
        <v>63</v>
      </c>
      <c r="C9" t="s">
        <v>18</v>
      </c>
      <c r="D9" t="s">
        <v>89</v>
      </c>
      <c r="E9" s="1">
        <v>82523</v>
      </c>
      <c r="F9" s="1">
        <v>36337</v>
      </c>
      <c r="G9" s="1">
        <v>128710</v>
      </c>
      <c r="H9" s="1">
        <v>23565</v>
      </c>
      <c r="I9">
        <v>0</v>
      </c>
      <c r="J9">
        <v>29</v>
      </c>
      <c r="K9">
        <v>18.28</v>
      </c>
      <c r="L9">
        <v>42.77</v>
      </c>
      <c r="M9">
        <v>6.34</v>
      </c>
      <c r="N9">
        <v>0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63</v>
      </c>
      <c r="C10" t="s">
        <v>18</v>
      </c>
      <c r="D10" t="s">
        <v>89</v>
      </c>
      <c r="E10" s="1">
        <v>103993</v>
      </c>
      <c r="F10" s="1">
        <v>48656</v>
      </c>
      <c r="G10" s="1">
        <v>159330</v>
      </c>
      <c r="H10" s="1">
        <v>28234</v>
      </c>
      <c r="I10">
        <v>0</v>
      </c>
      <c r="J10">
        <v>34.6</v>
      </c>
      <c r="K10">
        <v>23.17</v>
      </c>
      <c r="L10">
        <v>48.23</v>
      </c>
      <c r="M10">
        <v>6.51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63</v>
      </c>
      <c r="C11" t="s">
        <v>18</v>
      </c>
      <c r="D11" t="s">
        <v>89</v>
      </c>
      <c r="E11" s="1">
        <v>68568</v>
      </c>
      <c r="F11" s="1">
        <v>28518</v>
      </c>
      <c r="G11" s="1">
        <v>108617</v>
      </c>
      <c r="H11" s="1">
        <v>20434</v>
      </c>
      <c r="I11">
        <v>0</v>
      </c>
      <c r="J11">
        <v>19.8</v>
      </c>
      <c r="K11">
        <v>11.74</v>
      </c>
      <c r="L11">
        <v>31.34</v>
      </c>
      <c r="M11">
        <v>4.99</v>
      </c>
      <c r="N11">
        <v>0</v>
      </c>
      <c r="Q11">
        <v>2015</v>
      </c>
      <c r="R11">
        <f>R3</f>
        <v>7.6107671802792695E-2</v>
      </c>
      <c r="S11">
        <f>1/(S3^2)</f>
        <v>200.0239365196077</v>
      </c>
      <c r="T11">
        <f>R11*S11</f>
        <v>15.223356113336942</v>
      </c>
      <c r="U11">
        <f>S11*R11^2</f>
        <v>1.1586141908108858</v>
      </c>
      <c r="V11">
        <f>S11^2</f>
        <v>40009.57518080005</v>
      </c>
      <c r="X11">
        <f>1/(S3^2+$S$31)</f>
        <v>200.0239365196077</v>
      </c>
      <c r="Y11">
        <f>X11*R11</f>
        <v>15.223356113336942</v>
      </c>
      <c r="Z11">
        <f>X11*R11^2</f>
        <v>1.1586141908108858</v>
      </c>
      <c r="AA11">
        <f>X11^2</f>
        <v>40009.57518080005</v>
      </c>
    </row>
    <row r="12" spans="1:27" x14ac:dyDescent="0.25">
      <c r="A12">
        <v>2011</v>
      </c>
      <c r="B12" t="s">
        <v>63</v>
      </c>
      <c r="C12" t="s">
        <v>18</v>
      </c>
      <c r="D12" t="s">
        <v>89</v>
      </c>
      <c r="E12" s="1">
        <v>94716</v>
      </c>
      <c r="F12" s="1">
        <v>47194</v>
      </c>
      <c r="G12" s="1">
        <v>142239</v>
      </c>
      <c r="H12" s="1">
        <v>24247</v>
      </c>
      <c r="I12">
        <v>0</v>
      </c>
      <c r="J12">
        <v>38.799999999999997</v>
      </c>
      <c r="K12">
        <v>26.55</v>
      </c>
      <c r="L12">
        <v>52.63</v>
      </c>
      <c r="M12">
        <v>6.8</v>
      </c>
      <c r="N12">
        <v>0</v>
      </c>
      <c r="Q12">
        <v>2016</v>
      </c>
      <c r="R12">
        <f>R4</f>
        <v>1.2781980861574602E-2</v>
      </c>
      <c r="S12">
        <f t="shared" ref="S12:S15" si="0">1/(S4^2)</f>
        <v>4255.8714777380346</v>
      </c>
      <c r="T12">
        <f t="shared" ref="T12:T15" si="1">R12*S12</f>
        <v>54.398467777768779</v>
      </c>
      <c r="U12">
        <f t="shared" ref="U12:U15" si="2">S12*R12^2</f>
        <v>0.69532017403442314</v>
      </c>
      <c r="V12">
        <f t="shared" ref="V12:V15" si="3">S12^2</f>
        <v>18112442.035024121</v>
      </c>
      <c r="X12">
        <f>1/(S4^2+$S$31)</f>
        <v>4255.8714777380346</v>
      </c>
      <c r="Y12">
        <f t="shared" ref="Y12:Y15" si="4">X12*R12</f>
        <v>54.398467777768779</v>
      </c>
      <c r="Z12">
        <f t="shared" ref="Z12:Z15" si="5">X12*R12^2</f>
        <v>0.69532017403442314</v>
      </c>
      <c r="AA12">
        <f>X12^2</f>
        <v>18112442.035024121</v>
      </c>
    </row>
    <row r="13" spans="1:27" x14ac:dyDescent="0.25">
      <c r="A13">
        <v>2010</v>
      </c>
      <c r="B13" t="s">
        <v>63</v>
      </c>
      <c r="C13" t="s">
        <v>18</v>
      </c>
      <c r="D13" t="s">
        <v>89</v>
      </c>
      <c r="E13" s="1">
        <v>39605</v>
      </c>
      <c r="F13" s="1">
        <v>11061</v>
      </c>
      <c r="G13" s="1">
        <v>68149</v>
      </c>
      <c r="H13" s="1">
        <v>14564</v>
      </c>
      <c r="I13">
        <v>0</v>
      </c>
      <c r="J13">
        <v>14.7</v>
      </c>
      <c r="K13">
        <v>7.83</v>
      </c>
      <c r="L13">
        <v>26.05</v>
      </c>
      <c r="M13">
        <v>4.5599999999999996</v>
      </c>
      <c r="N13">
        <v>0</v>
      </c>
      <c r="Q13">
        <v>2017</v>
      </c>
      <c r="R13">
        <f>R5</f>
        <v>1.2576060328964451E-2</v>
      </c>
      <c r="S13">
        <f t="shared" si="0"/>
        <v>2140.3280648590458</v>
      </c>
      <c r="T13">
        <f t="shared" si="1"/>
        <v>26.916894867443098</v>
      </c>
      <c r="U13">
        <f t="shared" si="2"/>
        <v>0.33850849372135799</v>
      </c>
      <c r="V13">
        <f t="shared" si="3"/>
        <v>4581004.2252232675</v>
      </c>
      <c r="X13">
        <f>1/(S5^2+$S$31)</f>
        <v>2140.3280648590458</v>
      </c>
      <c r="Y13">
        <f t="shared" si="4"/>
        <v>26.916894867443098</v>
      </c>
      <c r="Z13">
        <f t="shared" si="5"/>
        <v>0.33850849372135799</v>
      </c>
      <c r="AA13">
        <f>X13^2</f>
        <v>4581004.2252232675</v>
      </c>
    </row>
    <row r="14" spans="1:27" x14ac:dyDescent="0.25">
      <c r="A14">
        <v>2009</v>
      </c>
      <c r="B14" t="s">
        <v>63</v>
      </c>
      <c r="C14" t="s">
        <v>18</v>
      </c>
      <c r="D14" t="s">
        <v>89</v>
      </c>
      <c r="E14" s="1">
        <v>80344</v>
      </c>
      <c r="F14" s="1">
        <v>30026</v>
      </c>
      <c r="G14" s="1">
        <v>130662</v>
      </c>
      <c r="H14" s="1">
        <v>25673</v>
      </c>
      <c r="I14">
        <v>1</v>
      </c>
      <c r="J14">
        <v>26.3</v>
      </c>
      <c r="K14">
        <v>15.59</v>
      </c>
      <c r="L14">
        <v>40.79</v>
      </c>
      <c r="M14">
        <v>6.51</v>
      </c>
      <c r="N14">
        <v>1</v>
      </c>
      <c r="Q14">
        <v>2018</v>
      </c>
      <c r="R14">
        <f>R6</f>
        <v>8.402967019247741E-2</v>
      </c>
      <c r="S14">
        <f t="shared" si="0"/>
        <v>615.78015938300246</v>
      </c>
      <c r="T14">
        <f t="shared" si="1"/>
        <v>51.74380370402487</v>
      </c>
      <c r="U14">
        <f t="shared" si="2"/>
        <v>4.348014759753501</v>
      </c>
      <c r="V14">
        <f t="shared" si="3"/>
        <v>379185.20468975592</v>
      </c>
      <c r="X14">
        <f>1/(S6^2+$S$31)</f>
        <v>615.78015938300246</v>
      </c>
      <c r="Y14">
        <f t="shared" si="4"/>
        <v>51.74380370402487</v>
      </c>
      <c r="Z14">
        <f t="shared" si="5"/>
        <v>4.348014759753501</v>
      </c>
      <c r="AA14">
        <f>X14^2</f>
        <v>379185.20468975592</v>
      </c>
    </row>
    <row r="15" spans="1:27" x14ac:dyDescent="0.25">
      <c r="A15">
        <v>2008</v>
      </c>
      <c r="B15" t="s">
        <v>63</v>
      </c>
      <c r="C15" t="s">
        <v>18</v>
      </c>
      <c r="D15" t="s">
        <v>89</v>
      </c>
      <c r="E15" s="1">
        <v>169042</v>
      </c>
      <c r="F15" s="1">
        <v>89389</v>
      </c>
      <c r="G15" s="1">
        <v>248695</v>
      </c>
      <c r="H15" s="1">
        <v>40640</v>
      </c>
      <c r="I15">
        <v>0</v>
      </c>
      <c r="J15">
        <v>48.3</v>
      </c>
      <c r="K15">
        <v>34.17</v>
      </c>
      <c r="L15">
        <v>62.79</v>
      </c>
      <c r="M15">
        <v>7.51</v>
      </c>
      <c r="N15">
        <v>0</v>
      </c>
      <c r="Q15">
        <v>2019</v>
      </c>
      <c r="R15">
        <f>R7</f>
        <v>1.0754144781115355E-2</v>
      </c>
      <c r="S15">
        <f t="shared" si="0"/>
        <v>6140.9531470167531</v>
      </c>
      <c r="T15">
        <f t="shared" si="1"/>
        <v>66.040699237064132</v>
      </c>
      <c r="U15">
        <f t="shared" si="2"/>
        <v>0.71021124104148192</v>
      </c>
      <c r="V15">
        <f t="shared" si="3"/>
        <v>37711305.553854965</v>
      </c>
      <c r="X15">
        <f>1/(S7^2+$S$31)</f>
        <v>6140.9531470167531</v>
      </c>
      <c r="Y15">
        <f t="shared" si="4"/>
        <v>66.040699237064132</v>
      </c>
      <c r="Z15">
        <f t="shared" si="5"/>
        <v>0.71021124104148192</v>
      </c>
      <c r="AA15">
        <f>X15^2</f>
        <v>37711305.553854965</v>
      </c>
    </row>
    <row r="16" spans="1:27" x14ac:dyDescent="0.25">
      <c r="A16">
        <v>2007</v>
      </c>
      <c r="B16" t="s">
        <v>63</v>
      </c>
      <c r="C16" t="s">
        <v>18</v>
      </c>
      <c r="D16" t="s">
        <v>89</v>
      </c>
      <c r="E16" s="1">
        <v>76863</v>
      </c>
      <c r="F16" s="1">
        <v>40008</v>
      </c>
      <c r="G16" s="1">
        <v>113718</v>
      </c>
      <c r="H16" s="1">
        <v>18804</v>
      </c>
      <c r="I16">
        <v>0</v>
      </c>
      <c r="J16">
        <v>31</v>
      </c>
      <c r="K16">
        <v>21.82</v>
      </c>
      <c r="L16">
        <v>41.87</v>
      </c>
      <c r="M16">
        <v>5.17</v>
      </c>
      <c r="N16">
        <v>0</v>
      </c>
      <c r="Q16" s="23" t="s">
        <v>33</v>
      </c>
      <c r="R16" s="23"/>
      <c r="S16">
        <f>SUM(S11:S15)</f>
        <v>13352.956785516444</v>
      </c>
      <c r="T16">
        <f t="shared" ref="T16:V16" si="6">SUM(T11:T15)</f>
        <v>214.32322169963783</v>
      </c>
      <c r="U16">
        <f t="shared" si="6"/>
        <v>7.2506688593616504</v>
      </c>
      <c r="V16">
        <f t="shared" si="6"/>
        <v>60823946.593972906</v>
      </c>
      <c r="X16">
        <f>SUM(X11:X15)</f>
        <v>13352.956785516444</v>
      </c>
      <c r="Y16">
        <f>SUM(Y11:Y15)</f>
        <v>214.32322169963783</v>
      </c>
      <c r="Z16">
        <f>SUM(Z11:Z15)</f>
        <v>7.2506688593616504</v>
      </c>
      <c r="AA16">
        <f t="shared" ref="AA16" si="7">SUM(AA11:AA15)</f>
        <v>60823946.593972906</v>
      </c>
    </row>
    <row r="17" spans="1:27" x14ac:dyDescent="0.25">
      <c r="A17">
        <v>2006</v>
      </c>
      <c r="B17" t="s">
        <v>63</v>
      </c>
      <c r="C17" t="s">
        <v>18</v>
      </c>
      <c r="D17" t="s">
        <v>89</v>
      </c>
      <c r="E17" s="1">
        <v>152623</v>
      </c>
      <c r="F17" s="1">
        <v>87399</v>
      </c>
      <c r="G17" s="1">
        <v>217846</v>
      </c>
      <c r="H17" s="1">
        <v>33278</v>
      </c>
      <c r="I17">
        <v>0</v>
      </c>
      <c r="J17">
        <v>32.9</v>
      </c>
      <c r="K17">
        <v>23.5</v>
      </c>
      <c r="L17">
        <v>43.95</v>
      </c>
      <c r="M17">
        <v>5.28</v>
      </c>
      <c r="N17">
        <v>0</v>
      </c>
    </row>
    <row r="18" spans="1:27" x14ac:dyDescent="0.25">
      <c r="A18">
        <v>2005</v>
      </c>
      <c r="B18" t="s">
        <v>63</v>
      </c>
      <c r="C18" t="s">
        <v>18</v>
      </c>
      <c r="D18" t="s">
        <v>89</v>
      </c>
      <c r="E18" s="1">
        <v>65162</v>
      </c>
      <c r="F18" s="1">
        <v>25926</v>
      </c>
      <c r="G18" s="1">
        <v>104398</v>
      </c>
      <c r="H18" s="1">
        <v>20019</v>
      </c>
      <c r="I18">
        <v>0</v>
      </c>
      <c r="J18">
        <v>31.4</v>
      </c>
      <c r="K18">
        <v>19.05</v>
      </c>
      <c r="L18">
        <v>47.02</v>
      </c>
      <c r="M18">
        <v>7.29</v>
      </c>
      <c r="N18">
        <v>0</v>
      </c>
      <c r="Q18" s="44" t="s">
        <v>34</v>
      </c>
      <c r="R18" s="44"/>
      <c r="S18" s="8">
        <f>U16-((T16^2)/S16)</f>
        <v>3.8106484880281766</v>
      </c>
      <c r="Y18" s="24" t="s">
        <v>35</v>
      </c>
      <c r="Z18" s="8">
        <f>Z16-(Y16^2)/X16</f>
        <v>3.8106484880281766</v>
      </c>
    </row>
    <row r="19" spans="1:27" x14ac:dyDescent="0.25">
      <c r="A19">
        <v>2004</v>
      </c>
      <c r="B19" t="s">
        <v>63</v>
      </c>
      <c r="C19" t="s">
        <v>18</v>
      </c>
      <c r="D19" t="s">
        <v>89</v>
      </c>
      <c r="E19" s="1">
        <v>40464</v>
      </c>
      <c r="F19" s="1">
        <v>13089</v>
      </c>
      <c r="G19" s="1">
        <v>67840</v>
      </c>
      <c r="H19" s="1">
        <v>13967</v>
      </c>
      <c r="I19">
        <v>0</v>
      </c>
      <c r="J19">
        <v>15.8</v>
      </c>
      <c r="K19">
        <v>8.5299999999999994</v>
      </c>
      <c r="L19">
        <v>27.46</v>
      </c>
      <c r="M19">
        <v>4.76</v>
      </c>
      <c r="N19">
        <v>0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63</v>
      </c>
      <c r="C20" t="s">
        <v>18</v>
      </c>
      <c r="D20" t="s">
        <v>89</v>
      </c>
      <c r="E20" s="1">
        <v>82531</v>
      </c>
      <c r="F20" s="1">
        <v>38735</v>
      </c>
      <c r="G20" s="1">
        <v>126327</v>
      </c>
      <c r="H20" s="1">
        <v>22345</v>
      </c>
      <c r="I20">
        <v>0</v>
      </c>
      <c r="J20">
        <v>25.4</v>
      </c>
      <c r="K20">
        <v>16.329999999999998</v>
      </c>
      <c r="L20">
        <v>37.19</v>
      </c>
      <c r="M20">
        <v>5.36</v>
      </c>
      <c r="N20">
        <v>0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63</v>
      </c>
      <c r="C21" t="s">
        <v>18</v>
      </c>
      <c r="D21" t="s">
        <v>89</v>
      </c>
      <c r="E21" s="1">
        <v>57190</v>
      </c>
      <c r="F21" s="1">
        <v>22663</v>
      </c>
      <c r="G21" s="1">
        <v>91717</v>
      </c>
      <c r="H21" s="1">
        <v>17616</v>
      </c>
      <c r="I21">
        <v>0</v>
      </c>
      <c r="J21">
        <v>16.3</v>
      </c>
      <c r="K21">
        <v>9.7200000000000006</v>
      </c>
      <c r="L21">
        <v>26.19</v>
      </c>
      <c r="M21">
        <v>4.16</v>
      </c>
      <c r="N21">
        <v>0</v>
      </c>
    </row>
    <row r="22" spans="1:27" x14ac:dyDescent="0.25">
      <c r="A22">
        <v>2001</v>
      </c>
      <c r="B22" t="s">
        <v>63</v>
      </c>
      <c r="C22" t="s">
        <v>18</v>
      </c>
      <c r="D22" t="s">
        <v>89</v>
      </c>
      <c r="E22" s="1">
        <v>124269</v>
      </c>
      <c r="F22" s="1">
        <v>70378</v>
      </c>
      <c r="G22" s="1">
        <v>178161</v>
      </c>
      <c r="H22" s="1">
        <v>27496</v>
      </c>
      <c r="I22">
        <v>0</v>
      </c>
      <c r="J22">
        <v>26.1</v>
      </c>
      <c r="K22">
        <v>18.239999999999998</v>
      </c>
      <c r="L22">
        <v>35.81</v>
      </c>
      <c r="M22">
        <v>4.51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63</v>
      </c>
      <c r="C23" t="s">
        <v>18</v>
      </c>
      <c r="D23" t="s">
        <v>89</v>
      </c>
      <c r="E23" s="1">
        <v>116980</v>
      </c>
      <c r="F23" s="1">
        <v>63391</v>
      </c>
      <c r="G23" s="1">
        <v>170568</v>
      </c>
      <c r="H23" s="1">
        <v>27341</v>
      </c>
      <c r="I23">
        <v>0</v>
      </c>
      <c r="J23">
        <v>31.9</v>
      </c>
      <c r="K23">
        <v>22.34</v>
      </c>
      <c r="L23">
        <v>43.26</v>
      </c>
      <c r="M23">
        <v>5.4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63</v>
      </c>
      <c r="C24" t="s">
        <v>18</v>
      </c>
      <c r="D24" t="s">
        <v>89</v>
      </c>
      <c r="E24" s="1">
        <v>207140</v>
      </c>
      <c r="F24" s="1">
        <v>126899</v>
      </c>
      <c r="G24" s="1">
        <v>287381</v>
      </c>
      <c r="H24" s="1">
        <v>40940</v>
      </c>
      <c r="I24">
        <v>0</v>
      </c>
      <c r="J24">
        <v>35</v>
      </c>
      <c r="K24">
        <v>26.1</v>
      </c>
      <c r="L24">
        <v>45.14</v>
      </c>
      <c r="M24">
        <v>4.91</v>
      </c>
      <c r="N24">
        <v>0</v>
      </c>
    </row>
    <row r="25" spans="1:27" x14ac:dyDescent="0.25">
      <c r="A25">
        <v>1998</v>
      </c>
      <c r="B25" t="s">
        <v>63</v>
      </c>
      <c r="C25" t="s">
        <v>18</v>
      </c>
      <c r="D25" t="s">
        <v>89</v>
      </c>
      <c r="E25" s="1">
        <v>116418</v>
      </c>
      <c r="F25" s="1">
        <v>66920</v>
      </c>
      <c r="G25" s="1">
        <v>165917</v>
      </c>
      <c r="H25" s="1">
        <v>25255</v>
      </c>
      <c r="I25">
        <v>0</v>
      </c>
      <c r="J25">
        <v>29.8</v>
      </c>
      <c r="K25">
        <v>21.4</v>
      </c>
      <c r="L25">
        <v>39.75</v>
      </c>
      <c r="M25">
        <v>4.72</v>
      </c>
      <c r="N25">
        <v>0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63</v>
      </c>
      <c r="C26" t="s">
        <v>18</v>
      </c>
      <c r="D26" t="s">
        <v>89</v>
      </c>
      <c r="E26" s="1">
        <v>218624</v>
      </c>
      <c r="F26" s="1">
        <v>135003</v>
      </c>
      <c r="G26" s="1">
        <v>302246</v>
      </c>
      <c r="H26" s="1">
        <v>42665</v>
      </c>
      <c r="I26">
        <v>0</v>
      </c>
      <c r="J26">
        <v>39.5</v>
      </c>
      <c r="K26">
        <v>29.77</v>
      </c>
      <c r="L26">
        <v>50.13</v>
      </c>
      <c r="M26">
        <v>5.26</v>
      </c>
      <c r="N26">
        <v>0</v>
      </c>
      <c r="Q26" s="40" t="s">
        <v>44</v>
      </c>
      <c r="R26" s="40"/>
      <c r="S26" s="29">
        <f>T16/S16</f>
        <v>1.6050618985909388E-2</v>
      </c>
      <c r="T26" s="7"/>
      <c r="AA26" s="10"/>
    </row>
    <row r="27" spans="1:27" x14ac:dyDescent="0.25">
      <c r="A27">
        <v>1996</v>
      </c>
      <c r="B27" t="s">
        <v>63</v>
      </c>
      <c r="C27" t="s">
        <v>18</v>
      </c>
      <c r="D27" t="s">
        <v>89</v>
      </c>
      <c r="E27" s="1">
        <v>93486</v>
      </c>
      <c r="F27" s="1">
        <v>50746</v>
      </c>
      <c r="G27" s="1">
        <v>136226</v>
      </c>
      <c r="H27" s="1">
        <v>21807</v>
      </c>
      <c r="I27">
        <v>0</v>
      </c>
      <c r="J27">
        <v>21.4</v>
      </c>
      <c r="K27">
        <v>14.55</v>
      </c>
      <c r="L27">
        <v>30.29</v>
      </c>
      <c r="M27">
        <v>4.0199999999999996</v>
      </c>
      <c r="N27">
        <v>0</v>
      </c>
      <c r="Q27" s="44" t="s">
        <v>16</v>
      </c>
      <c r="R27" s="44"/>
      <c r="S27" s="7">
        <f>SQRT(1/S16)</f>
        <v>8.653888160722812E-3</v>
      </c>
      <c r="T27" s="7"/>
      <c r="AA27" s="10"/>
    </row>
    <row r="28" spans="1:27" x14ac:dyDescent="0.25">
      <c r="A28">
        <v>1995</v>
      </c>
      <c r="B28" t="s">
        <v>63</v>
      </c>
      <c r="C28" t="s">
        <v>18</v>
      </c>
      <c r="D28" t="s">
        <v>89</v>
      </c>
      <c r="E28" s="1">
        <v>172063</v>
      </c>
      <c r="F28" s="1">
        <v>112884</v>
      </c>
      <c r="G28" s="1">
        <v>231241</v>
      </c>
      <c r="H28" s="1">
        <v>30194</v>
      </c>
      <c r="I28">
        <v>0</v>
      </c>
      <c r="J28">
        <v>30.5</v>
      </c>
      <c r="K28">
        <v>23.33</v>
      </c>
      <c r="L28">
        <v>38.86</v>
      </c>
      <c r="M28">
        <v>3.99</v>
      </c>
      <c r="N28">
        <v>0</v>
      </c>
      <c r="Q28" s="40" t="s">
        <v>45</v>
      </c>
      <c r="R28" s="40"/>
      <c r="S28" s="35">
        <f>MAX(0,S26-1.96*S27)</f>
        <v>0</v>
      </c>
      <c r="T28" s="36">
        <f>S26+1.96*S27</f>
        <v>3.30122397809261E-2</v>
      </c>
    </row>
    <row r="29" spans="1:27" x14ac:dyDescent="0.25">
      <c r="A29">
        <v>1994</v>
      </c>
      <c r="B29" t="s">
        <v>63</v>
      </c>
      <c r="C29" t="s">
        <v>18</v>
      </c>
      <c r="D29" t="s">
        <v>89</v>
      </c>
      <c r="E29" s="1">
        <v>293754</v>
      </c>
      <c r="F29" s="1">
        <v>208171</v>
      </c>
      <c r="G29" s="1">
        <v>379336</v>
      </c>
      <c r="H29" s="1">
        <v>43665</v>
      </c>
      <c r="I29">
        <v>0</v>
      </c>
      <c r="J29">
        <v>43.6</v>
      </c>
      <c r="K29">
        <v>35.35</v>
      </c>
      <c r="L29">
        <v>52.15</v>
      </c>
      <c r="M29">
        <v>4.33</v>
      </c>
      <c r="N29">
        <v>0</v>
      </c>
      <c r="S29" s="7"/>
      <c r="T29" s="7"/>
    </row>
    <row r="30" spans="1:27" x14ac:dyDescent="0.25">
      <c r="A30">
        <v>1993</v>
      </c>
      <c r="B30" t="s">
        <v>63</v>
      </c>
      <c r="C30" t="s">
        <v>18</v>
      </c>
      <c r="D30" t="s">
        <v>89</v>
      </c>
      <c r="E30" s="1">
        <v>203243</v>
      </c>
      <c r="F30" s="1">
        <v>122977</v>
      </c>
      <c r="G30" s="1">
        <v>283509</v>
      </c>
      <c r="H30" s="1">
        <v>40953</v>
      </c>
      <c r="I30">
        <v>0</v>
      </c>
      <c r="J30">
        <v>22.6</v>
      </c>
      <c r="K30">
        <v>16.22</v>
      </c>
      <c r="L30">
        <v>30.64</v>
      </c>
      <c r="M30">
        <v>3.68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64</v>
      </c>
      <c r="C31" t="s">
        <v>18</v>
      </c>
      <c r="D31" t="s">
        <v>89</v>
      </c>
      <c r="E31" s="1">
        <v>1680</v>
      </c>
      <c r="F31">
        <v>0</v>
      </c>
      <c r="G31" s="1">
        <v>5929</v>
      </c>
      <c r="H31" s="1">
        <v>2168</v>
      </c>
      <c r="I31">
        <v>1</v>
      </c>
      <c r="J31">
        <v>0.5</v>
      </c>
      <c r="K31">
        <v>0.04</v>
      </c>
      <c r="L31">
        <v>6.17</v>
      </c>
      <c r="M31">
        <v>0.67</v>
      </c>
      <c r="N31">
        <v>1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64</v>
      </c>
      <c r="C32" t="s">
        <v>18</v>
      </c>
      <c r="D32" t="s">
        <v>89</v>
      </c>
      <c r="E32">
        <v>0</v>
      </c>
      <c r="I32">
        <v>2</v>
      </c>
      <c r="J32">
        <v>0</v>
      </c>
      <c r="N32">
        <v>2</v>
      </c>
      <c r="Q32" s="40" t="s">
        <v>44</v>
      </c>
      <c r="R32" s="40"/>
      <c r="S32" s="35">
        <f>Y16/X16</f>
        <v>1.6050618985909388E-2</v>
      </c>
      <c r="T32" s="7"/>
    </row>
    <row r="33" spans="1:24" x14ac:dyDescent="0.25">
      <c r="A33">
        <v>2018</v>
      </c>
      <c r="B33" t="s">
        <v>64</v>
      </c>
      <c r="C33" t="s">
        <v>18</v>
      </c>
      <c r="D33" t="s">
        <v>89</v>
      </c>
      <c r="E33" s="1">
        <v>7109</v>
      </c>
      <c r="F33">
        <v>0</v>
      </c>
      <c r="G33" s="1">
        <v>16541</v>
      </c>
      <c r="H33" s="1">
        <v>4812</v>
      </c>
      <c r="I33">
        <v>1</v>
      </c>
      <c r="J33">
        <v>1</v>
      </c>
      <c r="K33">
        <v>0.26</v>
      </c>
      <c r="L33">
        <v>3.52</v>
      </c>
      <c r="M33">
        <v>0.64</v>
      </c>
      <c r="N33">
        <v>1</v>
      </c>
      <c r="Q33" s="44" t="s">
        <v>16</v>
      </c>
      <c r="R33" s="44"/>
      <c r="S33" s="7">
        <f>SQRT(1/X16)</f>
        <v>8.653888160722812E-3</v>
      </c>
      <c r="T33" s="7"/>
    </row>
    <row r="34" spans="1:24" x14ac:dyDescent="0.25">
      <c r="A34">
        <v>2017</v>
      </c>
      <c r="B34" t="s">
        <v>64</v>
      </c>
      <c r="C34" t="s">
        <v>18</v>
      </c>
      <c r="D34" t="s">
        <v>89</v>
      </c>
      <c r="E34">
        <v>0</v>
      </c>
      <c r="I34">
        <v>2</v>
      </c>
      <c r="J34">
        <v>0</v>
      </c>
      <c r="N34">
        <v>2</v>
      </c>
      <c r="Q34" s="40" t="s">
        <v>45</v>
      </c>
      <c r="R34" s="40"/>
      <c r="S34" s="35">
        <f>MAX(0,S32-1.96*S33)</f>
        <v>0</v>
      </c>
      <c r="T34" s="35">
        <f>S32+1.96*S33</f>
        <v>3.30122397809261E-2</v>
      </c>
    </row>
    <row r="35" spans="1:24" x14ac:dyDescent="0.25">
      <c r="A35">
        <v>2016</v>
      </c>
      <c r="B35" t="s">
        <v>64</v>
      </c>
      <c r="C35" t="s">
        <v>18</v>
      </c>
      <c r="D35" t="s">
        <v>89</v>
      </c>
      <c r="E35" s="1">
        <v>5660</v>
      </c>
      <c r="F35">
        <v>0</v>
      </c>
      <c r="G35" s="1">
        <v>14200</v>
      </c>
      <c r="H35" s="1">
        <v>4357</v>
      </c>
      <c r="I35">
        <v>1</v>
      </c>
      <c r="J35">
        <v>1.9</v>
      </c>
      <c r="K35">
        <v>0.43</v>
      </c>
      <c r="L35">
        <v>8.02</v>
      </c>
      <c r="M35">
        <v>1.43</v>
      </c>
      <c r="N35">
        <v>1</v>
      </c>
    </row>
    <row r="36" spans="1:24" x14ac:dyDescent="0.25">
      <c r="A36">
        <v>2015</v>
      </c>
      <c r="B36" t="s">
        <v>64</v>
      </c>
      <c r="C36" t="s">
        <v>18</v>
      </c>
      <c r="D36" t="s">
        <v>89</v>
      </c>
      <c r="E36">
        <v>0</v>
      </c>
      <c r="I36">
        <v>2</v>
      </c>
      <c r="J36">
        <v>0</v>
      </c>
      <c r="N36">
        <v>2</v>
      </c>
    </row>
    <row r="37" spans="1:24" x14ac:dyDescent="0.25">
      <c r="A37">
        <v>2014</v>
      </c>
      <c r="B37" t="s">
        <v>64</v>
      </c>
      <c r="C37" t="s">
        <v>18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62</v>
      </c>
    </row>
    <row r="38" spans="1:24" x14ac:dyDescent="0.25">
      <c r="A38">
        <v>2013</v>
      </c>
      <c r="B38" t="s">
        <v>64</v>
      </c>
      <c r="C38" t="s">
        <v>18</v>
      </c>
      <c r="D38" t="s">
        <v>89</v>
      </c>
      <c r="E38">
        <v>0</v>
      </c>
      <c r="I38">
        <v>2</v>
      </c>
      <c r="J38">
        <v>0</v>
      </c>
      <c r="N38">
        <v>2</v>
      </c>
      <c r="Q38" s="2" t="s">
        <v>2</v>
      </c>
      <c r="R38" t="s">
        <v>63</v>
      </c>
      <c r="S38" t="s">
        <v>64</v>
      </c>
      <c r="T38" t="s">
        <v>65</v>
      </c>
      <c r="U38" t="s">
        <v>66</v>
      </c>
      <c r="V38" t="s">
        <v>67</v>
      </c>
      <c r="W38" t="s">
        <v>68</v>
      </c>
      <c r="X38" t="s">
        <v>20</v>
      </c>
    </row>
    <row r="39" spans="1:24" x14ac:dyDescent="0.25">
      <c r="A39">
        <v>2012</v>
      </c>
      <c r="B39" t="s">
        <v>64</v>
      </c>
      <c r="C39" t="s">
        <v>18</v>
      </c>
      <c r="D39" t="s">
        <v>89</v>
      </c>
      <c r="E39">
        <v>0</v>
      </c>
      <c r="I39">
        <v>2</v>
      </c>
      <c r="J39">
        <v>0</v>
      </c>
      <c r="N39">
        <v>2</v>
      </c>
      <c r="Q39">
        <v>2015</v>
      </c>
      <c r="R39">
        <v>71205</v>
      </c>
      <c r="S39">
        <v>0</v>
      </c>
      <c r="T39">
        <v>6110</v>
      </c>
      <c r="U39">
        <v>0</v>
      </c>
      <c r="V39">
        <v>0</v>
      </c>
      <c r="W39">
        <v>2966</v>
      </c>
      <c r="X39">
        <v>80281</v>
      </c>
    </row>
    <row r="40" spans="1:24" x14ac:dyDescent="0.25">
      <c r="A40">
        <v>2011</v>
      </c>
      <c r="B40" t="s">
        <v>64</v>
      </c>
      <c r="C40" t="s">
        <v>18</v>
      </c>
      <c r="D40" t="s">
        <v>89</v>
      </c>
      <c r="E40">
        <v>0</v>
      </c>
      <c r="I40">
        <v>2</v>
      </c>
      <c r="J40">
        <v>0</v>
      </c>
      <c r="N40">
        <v>2</v>
      </c>
      <c r="Q40">
        <v>2016</v>
      </c>
      <c r="R40">
        <v>149468</v>
      </c>
      <c r="S40">
        <v>5660</v>
      </c>
      <c r="T40">
        <v>2220</v>
      </c>
      <c r="U40">
        <v>3735</v>
      </c>
      <c r="V40">
        <v>3496</v>
      </c>
      <c r="W40">
        <v>9103</v>
      </c>
      <c r="X40">
        <v>173682</v>
      </c>
    </row>
    <row r="41" spans="1:24" x14ac:dyDescent="0.25">
      <c r="A41">
        <v>2010</v>
      </c>
      <c r="B41" t="s">
        <v>64</v>
      </c>
      <c r="C41" t="s">
        <v>18</v>
      </c>
      <c r="D41" t="s">
        <v>89</v>
      </c>
      <c r="E41">
        <v>0</v>
      </c>
      <c r="I41">
        <v>2</v>
      </c>
      <c r="J41">
        <v>0</v>
      </c>
      <c r="N41">
        <v>2</v>
      </c>
      <c r="Q41">
        <v>2017</v>
      </c>
      <c r="R41">
        <v>78354</v>
      </c>
      <c r="S41">
        <v>0</v>
      </c>
      <c r="T41">
        <v>1114</v>
      </c>
      <c r="U41">
        <v>5872</v>
      </c>
      <c r="V41">
        <v>0</v>
      </c>
      <c r="W41">
        <v>3241</v>
      </c>
      <c r="X41">
        <v>88581</v>
      </c>
    </row>
    <row r="42" spans="1:24" x14ac:dyDescent="0.25">
      <c r="A42">
        <v>2009</v>
      </c>
      <c r="B42" t="s">
        <v>64</v>
      </c>
      <c r="C42" t="s">
        <v>18</v>
      </c>
      <c r="D42" t="s">
        <v>89</v>
      </c>
      <c r="E42">
        <v>0</v>
      </c>
      <c r="I42">
        <v>2</v>
      </c>
      <c r="J42">
        <v>0</v>
      </c>
      <c r="N42">
        <v>2</v>
      </c>
      <c r="Q42">
        <v>2018</v>
      </c>
      <c r="R42">
        <v>192918</v>
      </c>
      <c r="S42">
        <v>7109</v>
      </c>
      <c r="T42">
        <v>19519</v>
      </c>
      <c r="U42">
        <v>5296</v>
      </c>
      <c r="V42">
        <v>0</v>
      </c>
      <c r="W42">
        <v>7445</v>
      </c>
      <c r="X42">
        <v>232287</v>
      </c>
    </row>
    <row r="43" spans="1:24" x14ac:dyDescent="0.25">
      <c r="A43">
        <v>2008</v>
      </c>
      <c r="B43" t="s">
        <v>64</v>
      </c>
      <c r="C43" t="s">
        <v>18</v>
      </c>
      <c r="D43" t="s">
        <v>89</v>
      </c>
      <c r="E43">
        <v>0</v>
      </c>
      <c r="I43">
        <v>2</v>
      </c>
      <c r="J43">
        <v>0</v>
      </c>
      <c r="N43">
        <v>2</v>
      </c>
      <c r="Q43">
        <v>2019</v>
      </c>
      <c r="R43">
        <v>211019</v>
      </c>
      <c r="S43">
        <v>0</v>
      </c>
      <c r="T43">
        <v>2461</v>
      </c>
      <c r="U43">
        <v>6318</v>
      </c>
      <c r="V43">
        <v>0</v>
      </c>
      <c r="W43">
        <v>9044</v>
      </c>
      <c r="X43">
        <v>228842</v>
      </c>
    </row>
    <row r="44" spans="1:24" x14ac:dyDescent="0.25">
      <c r="A44">
        <v>2007</v>
      </c>
      <c r="B44" t="s">
        <v>64</v>
      </c>
      <c r="C44" t="s">
        <v>18</v>
      </c>
      <c r="D44" t="s">
        <v>89</v>
      </c>
      <c r="E44">
        <v>0</v>
      </c>
      <c r="I44">
        <v>2</v>
      </c>
      <c r="J44">
        <v>0</v>
      </c>
      <c r="N44">
        <v>2</v>
      </c>
      <c r="Q44" t="s">
        <v>20</v>
      </c>
      <c r="R44">
        <v>702964</v>
      </c>
      <c r="S44">
        <v>12769</v>
      </c>
      <c r="T44">
        <v>31424</v>
      </c>
      <c r="U44">
        <v>21221</v>
      </c>
      <c r="V44">
        <v>3496</v>
      </c>
      <c r="W44">
        <v>31799</v>
      </c>
      <c r="X44">
        <v>803673</v>
      </c>
    </row>
    <row r="45" spans="1:24" x14ac:dyDescent="0.25">
      <c r="A45">
        <v>2006</v>
      </c>
      <c r="B45" t="s">
        <v>64</v>
      </c>
      <c r="C45" t="s">
        <v>18</v>
      </c>
      <c r="D45" t="s">
        <v>89</v>
      </c>
      <c r="E45" s="1">
        <v>12021</v>
      </c>
      <c r="F45">
        <v>0</v>
      </c>
      <c r="G45" s="1">
        <v>26232</v>
      </c>
      <c r="H45" s="1">
        <v>7251</v>
      </c>
      <c r="I45">
        <v>1</v>
      </c>
      <c r="J45">
        <v>2.6</v>
      </c>
      <c r="K45">
        <v>0.81</v>
      </c>
      <c r="L45">
        <v>7.95</v>
      </c>
      <c r="M45">
        <v>1.52</v>
      </c>
      <c r="N45">
        <v>1</v>
      </c>
    </row>
    <row r="46" spans="1:24" x14ac:dyDescent="0.25">
      <c r="A46">
        <v>2005</v>
      </c>
      <c r="B46" t="s">
        <v>64</v>
      </c>
      <c r="C46" t="s">
        <v>18</v>
      </c>
      <c r="D46" t="s">
        <v>89</v>
      </c>
      <c r="E46">
        <v>0</v>
      </c>
      <c r="I46">
        <v>2</v>
      </c>
      <c r="J46">
        <v>0</v>
      </c>
      <c r="N46">
        <v>2</v>
      </c>
      <c r="Q46" s="2" t="s">
        <v>48</v>
      </c>
      <c r="R46" s="2" t="s">
        <v>62</v>
      </c>
    </row>
    <row r="47" spans="1:24" x14ac:dyDescent="0.25">
      <c r="A47">
        <v>2004</v>
      </c>
      <c r="B47" t="s">
        <v>64</v>
      </c>
      <c r="C47" t="s">
        <v>18</v>
      </c>
      <c r="D47" t="s">
        <v>89</v>
      </c>
      <c r="E47">
        <v>0</v>
      </c>
      <c r="I47">
        <v>2</v>
      </c>
      <c r="J47">
        <v>0</v>
      </c>
      <c r="N47">
        <v>2</v>
      </c>
      <c r="Q47" s="2" t="s">
        <v>2</v>
      </c>
      <c r="R47" t="s">
        <v>63</v>
      </c>
      <c r="S47" t="s">
        <v>64</v>
      </c>
      <c r="T47" t="s">
        <v>65</v>
      </c>
      <c r="U47" t="s">
        <v>66</v>
      </c>
      <c r="V47" t="s">
        <v>67</v>
      </c>
      <c r="W47" t="s">
        <v>68</v>
      </c>
      <c r="X47" t="s">
        <v>20</v>
      </c>
    </row>
    <row r="48" spans="1:24" x14ac:dyDescent="0.25">
      <c r="A48">
        <v>2003</v>
      </c>
      <c r="B48" t="s">
        <v>64</v>
      </c>
      <c r="C48" t="s">
        <v>18</v>
      </c>
      <c r="D48" t="s">
        <v>89</v>
      </c>
      <c r="E48" s="1">
        <v>5856</v>
      </c>
      <c r="F48">
        <v>0</v>
      </c>
      <c r="G48" s="1">
        <v>14765</v>
      </c>
      <c r="H48" s="1">
        <v>4545</v>
      </c>
      <c r="I48">
        <v>1</v>
      </c>
      <c r="J48">
        <v>1.8</v>
      </c>
      <c r="K48">
        <v>0.4</v>
      </c>
      <c r="L48">
        <v>7.68</v>
      </c>
      <c r="M48">
        <v>1.36</v>
      </c>
      <c r="N48">
        <v>1</v>
      </c>
      <c r="Q48">
        <v>2015</v>
      </c>
      <c r="R48">
        <v>22579</v>
      </c>
      <c r="T48">
        <v>5366</v>
      </c>
      <c r="W48">
        <v>3613</v>
      </c>
      <c r="X48">
        <v>10519.333333333334</v>
      </c>
    </row>
    <row r="49" spans="1:24" x14ac:dyDescent="0.25">
      <c r="A49">
        <v>2002</v>
      </c>
      <c r="B49" t="s">
        <v>64</v>
      </c>
      <c r="C49" t="s">
        <v>18</v>
      </c>
      <c r="D49" t="s">
        <v>89</v>
      </c>
      <c r="E49" s="1">
        <v>3963</v>
      </c>
      <c r="F49">
        <v>0</v>
      </c>
      <c r="G49" s="1">
        <v>10471</v>
      </c>
      <c r="H49" s="1">
        <v>3321</v>
      </c>
      <c r="I49">
        <v>1</v>
      </c>
      <c r="J49">
        <v>1.1000000000000001</v>
      </c>
      <c r="K49">
        <v>0.23</v>
      </c>
      <c r="L49">
        <v>5.5</v>
      </c>
      <c r="M49">
        <v>0.93</v>
      </c>
      <c r="N49">
        <v>1</v>
      </c>
      <c r="Q49">
        <v>2016</v>
      </c>
      <c r="R49">
        <v>29862</v>
      </c>
      <c r="S49">
        <v>4357</v>
      </c>
      <c r="T49">
        <v>2629</v>
      </c>
      <c r="U49">
        <v>3475</v>
      </c>
      <c r="V49">
        <v>3353</v>
      </c>
      <c r="W49">
        <v>5666</v>
      </c>
      <c r="X49">
        <v>8223.6666666666661</v>
      </c>
    </row>
    <row r="50" spans="1:24" x14ac:dyDescent="0.25">
      <c r="A50">
        <v>2001</v>
      </c>
      <c r="B50" t="s">
        <v>64</v>
      </c>
      <c r="C50" t="s">
        <v>18</v>
      </c>
      <c r="D50" t="s">
        <v>89</v>
      </c>
      <c r="E50" s="1">
        <v>3060</v>
      </c>
      <c r="F50">
        <v>0</v>
      </c>
      <c r="G50" s="1">
        <v>9294</v>
      </c>
      <c r="H50" s="1">
        <v>3180</v>
      </c>
      <c r="I50">
        <v>1</v>
      </c>
      <c r="J50">
        <v>0.6</v>
      </c>
      <c r="K50">
        <v>0.08</v>
      </c>
      <c r="L50">
        <v>4.7</v>
      </c>
      <c r="M50">
        <v>0.66</v>
      </c>
      <c r="N50">
        <v>1</v>
      </c>
      <c r="Q50">
        <v>2017</v>
      </c>
      <c r="R50">
        <v>20216</v>
      </c>
      <c r="T50">
        <v>1895</v>
      </c>
      <c r="U50">
        <v>4583</v>
      </c>
      <c r="W50">
        <v>3327</v>
      </c>
      <c r="X50">
        <v>7505.25</v>
      </c>
    </row>
    <row r="51" spans="1:24" x14ac:dyDescent="0.25">
      <c r="A51">
        <v>2000</v>
      </c>
      <c r="B51" t="s">
        <v>64</v>
      </c>
      <c r="C51" t="s">
        <v>18</v>
      </c>
      <c r="D51" t="s">
        <v>89</v>
      </c>
      <c r="E51" s="1">
        <v>4295</v>
      </c>
      <c r="F51">
        <v>0</v>
      </c>
      <c r="G51" s="1">
        <v>11295</v>
      </c>
      <c r="H51" s="1">
        <v>3571</v>
      </c>
      <c r="I51">
        <v>1</v>
      </c>
      <c r="J51">
        <v>1.2</v>
      </c>
      <c r="K51">
        <v>0.23</v>
      </c>
      <c r="L51">
        <v>5.64</v>
      </c>
      <c r="M51">
        <v>0.96</v>
      </c>
      <c r="N51">
        <v>1</v>
      </c>
      <c r="Q51">
        <v>2018</v>
      </c>
      <c r="R51">
        <v>36862</v>
      </c>
      <c r="S51">
        <v>4812</v>
      </c>
      <c r="T51">
        <v>8680</v>
      </c>
      <c r="U51">
        <v>4073</v>
      </c>
      <c r="W51">
        <v>4941</v>
      </c>
      <c r="X51">
        <v>11873.6</v>
      </c>
    </row>
    <row r="52" spans="1:24" x14ac:dyDescent="0.25">
      <c r="A52">
        <v>1999</v>
      </c>
      <c r="B52" t="s">
        <v>64</v>
      </c>
      <c r="C52" t="s">
        <v>18</v>
      </c>
      <c r="D52" t="s">
        <v>89</v>
      </c>
      <c r="E52" s="1">
        <v>2577</v>
      </c>
      <c r="F52">
        <v>0</v>
      </c>
      <c r="G52" s="1">
        <v>8446</v>
      </c>
      <c r="H52" s="1">
        <v>2994</v>
      </c>
      <c r="I52">
        <v>1</v>
      </c>
      <c r="J52">
        <v>0.4</v>
      </c>
      <c r="K52">
        <v>0.05</v>
      </c>
      <c r="L52">
        <v>4.07</v>
      </c>
      <c r="M52">
        <v>0.5</v>
      </c>
      <c r="N52">
        <v>2</v>
      </c>
      <c r="Q52">
        <v>2019</v>
      </c>
      <c r="R52">
        <v>39336</v>
      </c>
      <c r="T52">
        <v>2886</v>
      </c>
      <c r="U52">
        <v>4822</v>
      </c>
      <c r="W52">
        <v>5888</v>
      </c>
      <c r="X52">
        <v>13233</v>
      </c>
    </row>
    <row r="53" spans="1:24" x14ac:dyDescent="0.25">
      <c r="A53">
        <v>1998</v>
      </c>
      <c r="B53" t="s">
        <v>64</v>
      </c>
      <c r="C53" t="s">
        <v>18</v>
      </c>
      <c r="D53" t="s">
        <v>89</v>
      </c>
      <c r="E53" s="1">
        <v>17987</v>
      </c>
      <c r="F53" s="1">
        <v>3249</v>
      </c>
      <c r="G53" s="1">
        <v>32724</v>
      </c>
      <c r="H53" s="1">
        <v>7519</v>
      </c>
      <c r="I53">
        <v>1</v>
      </c>
      <c r="J53">
        <v>4.5999999999999996</v>
      </c>
      <c r="K53">
        <v>2.11</v>
      </c>
      <c r="L53">
        <v>9.7200000000000006</v>
      </c>
      <c r="M53">
        <v>1.8</v>
      </c>
      <c r="N53">
        <v>1</v>
      </c>
      <c r="Q53" t="s">
        <v>20</v>
      </c>
      <c r="R53">
        <v>29771</v>
      </c>
      <c r="S53">
        <v>4584.5</v>
      </c>
      <c r="T53">
        <v>4291.2</v>
      </c>
      <c r="U53">
        <v>4238.25</v>
      </c>
      <c r="V53">
        <v>3353</v>
      </c>
      <c r="W53">
        <v>4687</v>
      </c>
      <c r="X53">
        <v>10146.40909090909</v>
      </c>
    </row>
    <row r="54" spans="1:24" ht="15.75" thickBot="1" x14ac:dyDescent="0.3">
      <c r="A54">
        <v>1997</v>
      </c>
      <c r="B54" t="s">
        <v>64</v>
      </c>
      <c r="C54" t="s">
        <v>18</v>
      </c>
      <c r="D54" t="s">
        <v>89</v>
      </c>
      <c r="E54" s="1">
        <v>2048</v>
      </c>
      <c r="F54">
        <v>0</v>
      </c>
      <c r="G54" s="1">
        <v>7376</v>
      </c>
      <c r="H54" s="1">
        <v>2718</v>
      </c>
      <c r="I54">
        <v>1</v>
      </c>
      <c r="J54">
        <v>0.4</v>
      </c>
      <c r="K54">
        <v>0.03</v>
      </c>
      <c r="L54">
        <v>4.74</v>
      </c>
      <c r="M54">
        <v>0.49</v>
      </c>
      <c r="N54">
        <v>2</v>
      </c>
    </row>
    <row r="55" spans="1:24" x14ac:dyDescent="0.25">
      <c r="A55">
        <v>1996</v>
      </c>
      <c r="B55" t="s">
        <v>64</v>
      </c>
      <c r="C55" t="s">
        <v>18</v>
      </c>
      <c r="D55" t="s">
        <v>89</v>
      </c>
      <c r="E55" s="1">
        <v>6994</v>
      </c>
      <c r="F55">
        <v>0</v>
      </c>
      <c r="G55" s="1">
        <v>15912</v>
      </c>
      <c r="H55" s="1">
        <v>4550</v>
      </c>
      <c r="I55">
        <v>1</v>
      </c>
      <c r="J55">
        <v>1.6</v>
      </c>
      <c r="K55">
        <v>0.46</v>
      </c>
      <c r="L55">
        <v>5.45</v>
      </c>
      <c r="M55">
        <v>1.02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64</v>
      </c>
      <c r="C56" t="s">
        <v>18</v>
      </c>
      <c r="D56" t="s">
        <v>89</v>
      </c>
      <c r="E56" s="1">
        <v>1595</v>
      </c>
      <c r="F56">
        <v>0</v>
      </c>
      <c r="G56" s="1">
        <v>5432</v>
      </c>
      <c r="H56" s="1">
        <v>1958</v>
      </c>
      <c r="I56">
        <v>1</v>
      </c>
      <c r="J56">
        <v>0.3</v>
      </c>
      <c r="K56">
        <v>0.03</v>
      </c>
      <c r="L56">
        <v>3.04</v>
      </c>
      <c r="M56">
        <v>0.35</v>
      </c>
      <c r="N56">
        <v>2</v>
      </c>
      <c r="Q56" s="14">
        <v>2015</v>
      </c>
      <c r="R56">
        <v>80281</v>
      </c>
      <c r="S56">
        <v>6110</v>
      </c>
      <c r="T56" s="3">
        <f>S56/R56</f>
        <v>7.6107671802792695E-2</v>
      </c>
      <c r="U56">
        <v>5366</v>
      </c>
      <c r="V56">
        <v>24325</v>
      </c>
      <c r="W56" s="31">
        <f>SQRT((U56/R56)^2+(V56*T56/R56)^2)</f>
        <v>7.0706447079604121E-2</v>
      </c>
    </row>
    <row r="57" spans="1:24" x14ac:dyDescent="0.25">
      <c r="A57">
        <v>1994</v>
      </c>
      <c r="B57" t="s">
        <v>64</v>
      </c>
      <c r="C57" t="s">
        <v>18</v>
      </c>
      <c r="D57" t="s">
        <v>89</v>
      </c>
      <c r="E57" s="1">
        <v>4631</v>
      </c>
      <c r="F57">
        <v>0</v>
      </c>
      <c r="G57" s="1">
        <v>12309</v>
      </c>
      <c r="H57" s="1">
        <v>3917</v>
      </c>
      <c r="I57">
        <v>1</v>
      </c>
      <c r="J57">
        <v>0.7</v>
      </c>
      <c r="K57">
        <v>0.13</v>
      </c>
      <c r="L57">
        <v>3.49</v>
      </c>
      <c r="M57">
        <v>0.57999999999999996</v>
      </c>
      <c r="N57">
        <v>1</v>
      </c>
      <c r="Q57" s="14">
        <v>2016</v>
      </c>
      <c r="R57">
        <v>173682</v>
      </c>
      <c r="S57">
        <v>2220</v>
      </c>
      <c r="T57" s="3">
        <f t="shared" ref="T57:T60" si="8">S57/R57</f>
        <v>1.2781980861574602E-2</v>
      </c>
      <c r="U57">
        <v>2629</v>
      </c>
      <c r="V57">
        <v>32851</v>
      </c>
      <c r="W57" s="31">
        <f t="shared" ref="W57:W60" si="9">SQRT((U57/R57)^2+(V57*T57/R57)^2)</f>
        <v>1.5328714936371085E-2</v>
      </c>
    </row>
    <row r="58" spans="1:24" x14ac:dyDescent="0.25">
      <c r="A58">
        <v>1993</v>
      </c>
      <c r="B58" t="s">
        <v>64</v>
      </c>
      <c r="C58" t="s">
        <v>18</v>
      </c>
      <c r="D58" t="s">
        <v>89</v>
      </c>
      <c r="E58" s="1">
        <v>44438</v>
      </c>
      <c r="F58" s="1">
        <v>12476</v>
      </c>
      <c r="G58" s="1">
        <v>76401</v>
      </c>
      <c r="H58" s="1">
        <v>16308</v>
      </c>
      <c r="I58">
        <v>1</v>
      </c>
      <c r="J58">
        <v>4.9000000000000004</v>
      </c>
      <c r="K58">
        <v>2.48</v>
      </c>
      <c r="L58">
        <v>9.6199999999999992</v>
      </c>
      <c r="M58">
        <v>1.72</v>
      </c>
      <c r="N58">
        <v>1</v>
      </c>
      <c r="Q58" s="14">
        <v>2017</v>
      </c>
      <c r="R58">
        <v>88581</v>
      </c>
      <c r="S58">
        <v>1114</v>
      </c>
      <c r="T58" s="3">
        <f t="shared" si="8"/>
        <v>1.2576060328964451E-2</v>
      </c>
      <c r="U58">
        <v>1895</v>
      </c>
      <c r="V58">
        <v>21783</v>
      </c>
      <c r="W58" s="31">
        <f t="shared" si="9"/>
        <v>2.1615228300161014E-2</v>
      </c>
    </row>
    <row r="59" spans="1:24" x14ac:dyDescent="0.25">
      <c r="A59">
        <v>2020</v>
      </c>
      <c r="B59" t="s">
        <v>65</v>
      </c>
      <c r="C59" t="s">
        <v>18</v>
      </c>
      <c r="D59" t="s">
        <v>89</v>
      </c>
      <c r="E59" s="1">
        <v>1391</v>
      </c>
      <c r="F59">
        <v>0</v>
      </c>
      <c r="G59" s="1">
        <v>5229</v>
      </c>
      <c r="H59" s="1">
        <v>1958</v>
      </c>
      <c r="I59">
        <v>1</v>
      </c>
      <c r="J59">
        <v>0.4</v>
      </c>
      <c r="K59">
        <v>0.03</v>
      </c>
      <c r="L59">
        <v>6.41</v>
      </c>
      <c r="M59">
        <v>0.61</v>
      </c>
      <c r="N59">
        <v>2</v>
      </c>
      <c r="Q59" s="14">
        <v>2018</v>
      </c>
      <c r="R59">
        <v>232287</v>
      </c>
      <c r="S59">
        <v>19519</v>
      </c>
      <c r="T59" s="3">
        <f t="shared" si="8"/>
        <v>8.402967019247741E-2</v>
      </c>
      <c r="U59">
        <v>8680</v>
      </c>
      <c r="V59">
        <v>41706</v>
      </c>
      <c r="W59" s="31">
        <f t="shared" si="9"/>
        <v>4.0298339761696181E-2</v>
      </c>
    </row>
    <row r="60" spans="1:24" ht="15.75" thickBot="1" x14ac:dyDescent="0.3">
      <c r="A60">
        <v>2019</v>
      </c>
      <c r="B60" t="s">
        <v>65</v>
      </c>
      <c r="C60" t="s">
        <v>18</v>
      </c>
      <c r="D60" t="s">
        <v>89</v>
      </c>
      <c r="E60" s="1">
        <v>2461</v>
      </c>
      <c r="F60">
        <v>0</v>
      </c>
      <c r="G60" s="1">
        <v>8117</v>
      </c>
      <c r="H60" s="1">
        <v>2886</v>
      </c>
      <c r="I60">
        <v>1</v>
      </c>
      <c r="J60">
        <v>0.5</v>
      </c>
      <c r="K60">
        <v>0.05</v>
      </c>
      <c r="L60">
        <v>5.07</v>
      </c>
      <c r="M60">
        <v>0.62</v>
      </c>
      <c r="N60">
        <v>1</v>
      </c>
      <c r="Q60" s="16">
        <v>2019</v>
      </c>
      <c r="R60" s="17">
        <v>228842</v>
      </c>
      <c r="S60" s="17">
        <v>2461</v>
      </c>
      <c r="T60" s="28">
        <f t="shared" si="8"/>
        <v>1.0754144781115355E-2</v>
      </c>
      <c r="U60" s="17">
        <v>2886</v>
      </c>
      <c r="V60" s="17">
        <v>41458</v>
      </c>
      <c r="W60" s="32">
        <f t="shared" si="9"/>
        <v>1.2760923585425818E-2</v>
      </c>
    </row>
    <row r="61" spans="1:24" x14ac:dyDescent="0.25">
      <c r="A61">
        <v>2018</v>
      </c>
      <c r="B61" t="s">
        <v>65</v>
      </c>
      <c r="C61" t="s">
        <v>18</v>
      </c>
      <c r="D61" t="s">
        <v>89</v>
      </c>
      <c r="E61" s="1">
        <v>19519</v>
      </c>
      <c r="F61" s="1">
        <v>2508</v>
      </c>
      <c r="G61" s="1">
        <v>36531</v>
      </c>
      <c r="H61" s="1">
        <v>8680</v>
      </c>
      <c r="I61">
        <v>1</v>
      </c>
      <c r="J61">
        <v>2.7</v>
      </c>
      <c r="K61">
        <v>1.1399999999999999</v>
      </c>
      <c r="L61">
        <v>6.06</v>
      </c>
      <c r="M61">
        <v>1.1299999999999999</v>
      </c>
      <c r="N61">
        <v>1</v>
      </c>
    </row>
    <row r="62" spans="1:24" x14ac:dyDescent="0.25">
      <c r="A62">
        <v>2017</v>
      </c>
      <c r="B62" t="s">
        <v>65</v>
      </c>
      <c r="C62" t="s">
        <v>18</v>
      </c>
      <c r="D62" t="s">
        <v>89</v>
      </c>
      <c r="E62" s="1">
        <v>1114</v>
      </c>
      <c r="F62">
        <v>0</v>
      </c>
      <c r="G62" s="1">
        <v>4828</v>
      </c>
      <c r="H62" s="1">
        <v>1895</v>
      </c>
      <c r="I62">
        <v>1</v>
      </c>
      <c r="J62">
        <v>0.3</v>
      </c>
      <c r="K62">
        <v>0.01</v>
      </c>
      <c r="L62">
        <v>7.35</v>
      </c>
      <c r="M62">
        <v>0.48</v>
      </c>
      <c r="N62">
        <v>2</v>
      </c>
    </row>
    <row r="63" spans="1:24" x14ac:dyDescent="0.25">
      <c r="A63">
        <v>2016</v>
      </c>
      <c r="B63" t="s">
        <v>65</v>
      </c>
      <c r="C63" t="s">
        <v>18</v>
      </c>
      <c r="D63" t="s">
        <v>89</v>
      </c>
      <c r="E63" s="1">
        <v>2220</v>
      </c>
      <c r="F63">
        <v>0</v>
      </c>
      <c r="G63" s="1">
        <v>7372</v>
      </c>
      <c r="H63" s="1">
        <v>2629</v>
      </c>
      <c r="I63">
        <v>1</v>
      </c>
      <c r="J63">
        <v>0.7</v>
      </c>
      <c r="K63">
        <v>7.0000000000000007E-2</v>
      </c>
      <c r="L63">
        <v>7.07</v>
      </c>
      <c r="M63">
        <v>0.87</v>
      </c>
      <c r="N63">
        <v>1</v>
      </c>
    </row>
    <row r="64" spans="1:24" x14ac:dyDescent="0.25">
      <c r="A64">
        <v>2015</v>
      </c>
      <c r="B64" t="s">
        <v>65</v>
      </c>
      <c r="C64" t="s">
        <v>18</v>
      </c>
      <c r="D64" t="s">
        <v>89</v>
      </c>
      <c r="E64" s="1">
        <v>6110</v>
      </c>
      <c r="F64">
        <v>0</v>
      </c>
      <c r="G64" s="1">
        <v>16627</v>
      </c>
      <c r="H64" s="1">
        <v>5366</v>
      </c>
      <c r="I64">
        <v>1</v>
      </c>
      <c r="J64">
        <v>1.4</v>
      </c>
      <c r="K64">
        <v>0.26</v>
      </c>
      <c r="L64">
        <v>7.38</v>
      </c>
      <c r="M64">
        <v>1.22</v>
      </c>
      <c r="N64">
        <v>1</v>
      </c>
    </row>
    <row r="65" spans="1:14" x14ac:dyDescent="0.25">
      <c r="A65">
        <v>2014</v>
      </c>
      <c r="B65" t="s">
        <v>65</v>
      </c>
      <c r="C65" t="s">
        <v>18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65</v>
      </c>
      <c r="C66" t="s">
        <v>18</v>
      </c>
      <c r="D66" t="s">
        <v>89</v>
      </c>
      <c r="E66" s="1">
        <v>6035</v>
      </c>
      <c r="F66">
        <v>0</v>
      </c>
      <c r="G66" s="1">
        <v>14853</v>
      </c>
      <c r="H66" s="1">
        <v>4499</v>
      </c>
      <c r="I66">
        <v>1</v>
      </c>
      <c r="J66">
        <v>2</v>
      </c>
      <c r="K66">
        <v>0.48</v>
      </c>
      <c r="L66">
        <v>7.96</v>
      </c>
      <c r="M66">
        <v>1.45</v>
      </c>
      <c r="N66">
        <v>1</v>
      </c>
    </row>
    <row r="67" spans="1:14" x14ac:dyDescent="0.25">
      <c r="A67">
        <v>2012</v>
      </c>
      <c r="B67" t="s">
        <v>65</v>
      </c>
      <c r="C67" t="s">
        <v>18</v>
      </c>
      <c r="D67" t="s">
        <v>89</v>
      </c>
      <c r="E67" s="1">
        <v>6374</v>
      </c>
      <c r="F67">
        <v>0</v>
      </c>
      <c r="G67" s="1">
        <v>16953</v>
      </c>
      <c r="H67" s="1">
        <v>5397</v>
      </c>
      <c r="I67">
        <v>1</v>
      </c>
      <c r="J67">
        <v>1.8</v>
      </c>
      <c r="K67">
        <v>0.35</v>
      </c>
      <c r="L67">
        <v>8.9700000000000006</v>
      </c>
      <c r="M67">
        <v>1.53</v>
      </c>
      <c r="N67">
        <v>1</v>
      </c>
    </row>
    <row r="68" spans="1:14" x14ac:dyDescent="0.25">
      <c r="A68">
        <v>2011</v>
      </c>
      <c r="B68" t="s">
        <v>65</v>
      </c>
      <c r="C68" t="s">
        <v>18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65</v>
      </c>
      <c r="C69" t="s">
        <v>18</v>
      </c>
      <c r="D69" t="s">
        <v>89</v>
      </c>
      <c r="E69" s="1">
        <v>2895</v>
      </c>
      <c r="F69">
        <v>0</v>
      </c>
      <c r="G69" s="1">
        <v>8561</v>
      </c>
      <c r="H69" s="1">
        <v>2891</v>
      </c>
      <c r="I69">
        <v>1</v>
      </c>
      <c r="J69">
        <v>1.1000000000000001</v>
      </c>
      <c r="K69">
        <v>0.16</v>
      </c>
      <c r="L69">
        <v>7.04</v>
      </c>
      <c r="M69">
        <v>1.05</v>
      </c>
      <c r="N69">
        <v>1</v>
      </c>
    </row>
    <row r="70" spans="1:14" x14ac:dyDescent="0.25">
      <c r="A70">
        <v>2009</v>
      </c>
      <c r="B70" t="s">
        <v>65</v>
      </c>
      <c r="C70" t="s">
        <v>18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65</v>
      </c>
      <c r="C71" t="s">
        <v>18</v>
      </c>
      <c r="D71" t="s">
        <v>89</v>
      </c>
      <c r="E71">
        <v>0</v>
      </c>
      <c r="I71">
        <v>2</v>
      </c>
      <c r="J71">
        <v>0</v>
      </c>
      <c r="N71">
        <v>2</v>
      </c>
    </row>
    <row r="72" spans="1:14" x14ac:dyDescent="0.25">
      <c r="A72">
        <v>2007</v>
      </c>
      <c r="B72" t="s">
        <v>65</v>
      </c>
      <c r="C72" t="s">
        <v>18</v>
      </c>
      <c r="D72" t="s">
        <v>89</v>
      </c>
      <c r="E72" s="1">
        <v>3276</v>
      </c>
      <c r="F72">
        <v>0</v>
      </c>
      <c r="G72" s="1">
        <v>7117</v>
      </c>
      <c r="H72" s="1">
        <v>1960</v>
      </c>
      <c r="I72">
        <v>1</v>
      </c>
      <c r="J72">
        <v>1.3</v>
      </c>
      <c r="K72">
        <v>0.43</v>
      </c>
      <c r="L72">
        <v>3.99</v>
      </c>
      <c r="M72">
        <v>0.75</v>
      </c>
      <c r="N72">
        <v>1</v>
      </c>
    </row>
    <row r="73" spans="1:14" x14ac:dyDescent="0.25">
      <c r="A73">
        <v>2006</v>
      </c>
      <c r="B73" t="s">
        <v>65</v>
      </c>
      <c r="C73" t="s">
        <v>18</v>
      </c>
      <c r="D73" t="s">
        <v>89</v>
      </c>
      <c r="E73" s="1">
        <v>5190</v>
      </c>
      <c r="F73">
        <v>0</v>
      </c>
      <c r="G73" s="1">
        <v>14097</v>
      </c>
      <c r="H73" s="1">
        <v>4544</v>
      </c>
      <c r="I73">
        <v>1</v>
      </c>
      <c r="J73">
        <v>1.1000000000000001</v>
      </c>
      <c r="K73">
        <v>0.2</v>
      </c>
      <c r="L73">
        <v>5.89</v>
      </c>
      <c r="M73">
        <v>0.97</v>
      </c>
      <c r="N73">
        <v>1</v>
      </c>
    </row>
    <row r="74" spans="1:14" x14ac:dyDescent="0.25">
      <c r="A74">
        <v>2005</v>
      </c>
      <c r="B74" t="s">
        <v>65</v>
      </c>
      <c r="C74" t="s">
        <v>18</v>
      </c>
      <c r="D74" t="s">
        <v>89</v>
      </c>
      <c r="E74">
        <v>0</v>
      </c>
      <c r="I74">
        <v>2</v>
      </c>
      <c r="J74">
        <v>0</v>
      </c>
      <c r="N74">
        <v>2</v>
      </c>
    </row>
    <row r="75" spans="1:14" x14ac:dyDescent="0.25">
      <c r="A75">
        <v>2004</v>
      </c>
      <c r="B75" t="s">
        <v>65</v>
      </c>
      <c r="C75" t="s">
        <v>18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65</v>
      </c>
      <c r="C76" t="s">
        <v>18</v>
      </c>
      <c r="D76" t="s">
        <v>89</v>
      </c>
      <c r="E76" s="1">
        <v>2601</v>
      </c>
      <c r="F76">
        <v>0</v>
      </c>
      <c r="G76" s="1">
        <v>8270</v>
      </c>
      <c r="H76" s="1">
        <v>2893</v>
      </c>
      <c r="I76">
        <v>1</v>
      </c>
      <c r="J76">
        <v>0.8</v>
      </c>
      <c r="K76">
        <v>0.09</v>
      </c>
      <c r="L76">
        <v>6.6</v>
      </c>
      <c r="M76">
        <v>0.88</v>
      </c>
      <c r="N76">
        <v>1</v>
      </c>
    </row>
    <row r="77" spans="1:14" x14ac:dyDescent="0.25">
      <c r="A77">
        <v>2002</v>
      </c>
      <c r="B77" t="s">
        <v>65</v>
      </c>
      <c r="C77" t="s">
        <v>18</v>
      </c>
      <c r="D77" t="s">
        <v>89</v>
      </c>
      <c r="E77">
        <v>0</v>
      </c>
      <c r="I77">
        <v>2</v>
      </c>
      <c r="J77">
        <v>0</v>
      </c>
      <c r="N77">
        <v>2</v>
      </c>
    </row>
    <row r="78" spans="1:14" x14ac:dyDescent="0.25">
      <c r="A78">
        <v>2001</v>
      </c>
      <c r="B78" t="s">
        <v>65</v>
      </c>
      <c r="C78" t="s">
        <v>18</v>
      </c>
      <c r="D78" t="s">
        <v>89</v>
      </c>
      <c r="E78" s="1">
        <v>2600</v>
      </c>
      <c r="F78">
        <v>0</v>
      </c>
      <c r="G78" s="1">
        <v>8308</v>
      </c>
      <c r="H78" s="1">
        <v>2913</v>
      </c>
      <c r="I78">
        <v>1</v>
      </c>
      <c r="J78">
        <v>0.5</v>
      </c>
      <c r="K78">
        <v>0.06</v>
      </c>
      <c r="L78">
        <v>4.68</v>
      </c>
      <c r="M78">
        <v>0.61</v>
      </c>
      <c r="N78">
        <v>1</v>
      </c>
    </row>
    <row r="79" spans="1:14" x14ac:dyDescent="0.25">
      <c r="A79">
        <v>2000</v>
      </c>
      <c r="B79" t="s">
        <v>65</v>
      </c>
      <c r="C79" t="s">
        <v>18</v>
      </c>
      <c r="D79" t="s">
        <v>89</v>
      </c>
      <c r="E79" s="1">
        <v>3019</v>
      </c>
      <c r="F79">
        <v>0</v>
      </c>
      <c r="G79" s="1">
        <v>8754</v>
      </c>
      <c r="H79" s="1">
        <v>2926</v>
      </c>
      <c r="I79">
        <v>1</v>
      </c>
      <c r="J79">
        <v>0.8</v>
      </c>
      <c r="K79">
        <v>0.13</v>
      </c>
      <c r="L79">
        <v>5.2</v>
      </c>
      <c r="M79">
        <v>0.79</v>
      </c>
      <c r="N79">
        <v>1</v>
      </c>
    </row>
    <row r="80" spans="1:14" x14ac:dyDescent="0.25">
      <c r="A80">
        <v>1999</v>
      </c>
      <c r="B80" t="s">
        <v>65</v>
      </c>
      <c r="C80" t="s">
        <v>18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65</v>
      </c>
      <c r="C81" t="s">
        <v>18</v>
      </c>
      <c r="D81" t="s">
        <v>89</v>
      </c>
      <c r="E81" s="1">
        <v>4994</v>
      </c>
      <c r="F81">
        <v>0</v>
      </c>
      <c r="G81" s="1">
        <v>11799</v>
      </c>
      <c r="H81" s="1">
        <v>3472</v>
      </c>
      <c r="I81">
        <v>1</v>
      </c>
      <c r="J81">
        <v>1.3</v>
      </c>
      <c r="K81">
        <v>0.33</v>
      </c>
      <c r="L81">
        <v>4.75</v>
      </c>
      <c r="M81">
        <v>0.87</v>
      </c>
      <c r="N81">
        <v>1</v>
      </c>
    </row>
    <row r="82" spans="1:14" x14ac:dyDescent="0.25">
      <c r="A82">
        <v>1997</v>
      </c>
      <c r="B82" t="s">
        <v>65</v>
      </c>
      <c r="C82" t="s">
        <v>18</v>
      </c>
      <c r="D82" t="s">
        <v>89</v>
      </c>
      <c r="E82" s="1">
        <v>2548</v>
      </c>
      <c r="F82">
        <v>0</v>
      </c>
      <c r="G82" s="1">
        <v>8540</v>
      </c>
      <c r="H82" s="1">
        <v>3057</v>
      </c>
      <c r="I82">
        <v>1</v>
      </c>
      <c r="J82">
        <v>0.5</v>
      </c>
      <c r="K82">
        <v>0.04</v>
      </c>
      <c r="L82">
        <v>4.6100000000000003</v>
      </c>
      <c r="M82">
        <v>0.55000000000000004</v>
      </c>
      <c r="N82">
        <v>2</v>
      </c>
    </row>
    <row r="83" spans="1:14" x14ac:dyDescent="0.25">
      <c r="A83">
        <v>1996</v>
      </c>
      <c r="B83" t="s">
        <v>65</v>
      </c>
      <c r="C83" t="s">
        <v>18</v>
      </c>
      <c r="D83" t="s">
        <v>89</v>
      </c>
      <c r="E83" s="1">
        <v>2752</v>
      </c>
      <c r="F83">
        <v>0</v>
      </c>
      <c r="G83" s="1">
        <v>8051</v>
      </c>
      <c r="H83" s="1">
        <v>2704</v>
      </c>
      <c r="I83">
        <v>1</v>
      </c>
      <c r="J83">
        <v>0.6</v>
      </c>
      <c r="K83">
        <v>0.09</v>
      </c>
      <c r="L83">
        <v>4.1399999999999997</v>
      </c>
      <c r="M83">
        <v>0.61</v>
      </c>
      <c r="N83">
        <v>1</v>
      </c>
    </row>
    <row r="84" spans="1:14" x14ac:dyDescent="0.25">
      <c r="A84">
        <v>1995</v>
      </c>
      <c r="B84" t="s">
        <v>65</v>
      </c>
      <c r="C84" t="s">
        <v>18</v>
      </c>
      <c r="D84" t="s">
        <v>89</v>
      </c>
      <c r="E84" s="1">
        <v>8597</v>
      </c>
      <c r="F84">
        <v>0</v>
      </c>
      <c r="G84" s="1">
        <v>18248</v>
      </c>
      <c r="H84" s="1">
        <v>4924</v>
      </c>
      <c r="I84">
        <v>1</v>
      </c>
      <c r="J84">
        <v>1.5</v>
      </c>
      <c r="K84">
        <v>0.51</v>
      </c>
      <c r="L84">
        <v>4.5199999999999996</v>
      </c>
      <c r="M84">
        <v>0.86</v>
      </c>
      <c r="N84">
        <v>1</v>
      </c>
    </row>
    <row r="85" spans="1:14" x14ac:dyDescent="0.25">
      <c r="A85">
        <v>1994</v>
      </c>
      <c r="B85" t="s">
        <v>65</v>
      </c>
      <c r="C85" t="s">
        <v>18</v>
      </c>
      <c r="D85" t="s">
        <v>89</v>
      </c>
      <c r="E85" s="1">
        <v>7300</v>
      </c>
      <c r="F85">
        <v>0</v>
      </c>
      <c r="G85" s="1">
        <v>17113</v>
      </c>
      <c r="H85" s="1">
        <v>5007</v>
      </c>
      <c r="I85">
        <v>1</v>
      </c>
      <c r="J85">
        <v>1.1000000000000001</v>
      </c>
      <c r="K85">
        <v>0.28999999999999998</v>
      </c>
      <c r="L85">
        <v>4.0199999999999996</v>
      </c>
      <c r="M85">
        <v>0.73</v>
      </c>
      <c r="N85">
        <v>1</v>
      </c>
    </row>
    <row r="86" spans="1:14" x14ac:dyDescent="0.25">
      <c r="A86">
        <v>1993</v>
      </c>
      <c r="B86" t="s">
        <v>65</v>
      </c>
      <c r="C86" t="s">
        <v>18</v>
      </c>
      <c r="D86" t="s">
        <v>89</v>
      </c>
      <c r="E86" s="1">
        <v>24422</v>
      </c>
      <c r="F86" s="1">
        <v>1795</v>
      </c>
      <c r="G86" s="1">
        <v>47049</v>
      </c>
      <c r="H86" s="1">
        <v>11545</v>
      </c>
      <c r="I86">
        <v>1</v>
      </c>
      <c r="J86">
        <v>2.7</v>
      </c>
      <c r="K86">
        <v>1.1000000000000001</v>
      </c>
      <c r="L86">
        <v>6.56</v>
      </c>
      <c r="M86">
        <v>1.24</v>
      </c>
      <c r="N86">
        <v>1</v>
      </c>
    </row>
    <row r="87" spans="1:14" x14ac:dyDescent="0.25">
      <c r="A87">
        <v>2020</v>
      </c>
      <c r="B87" t="s">
        <v>66</v>
      </c>
      <c r="C87" t="s">
        <v>18</v>
      </c>
      <c r="D87" t="s">
        <v>89</v>
      </c>
      <c r="E87" s="1">
        <v>15620</v>
      </c>
      <c r="F87">
        <v>652</v>
      </c>
      <c r="G87" s="1">
        <v>30588</v>
      </c>
      <c r="H87" s="1">
        <v>7637</v>
      </c>
      <c r="I87">
        <v>1</v>
      </c>
      <c r="J87">
        <v>4.9000000000000004</v>
      </c>
      <c r="K87">
        <v>1.95</v>
      </c>
      <c r="L87">
        <v>11.72</v>
      </c>
      <c r="M87">
        <v>2.25</v>
      </c>
      <c r="N87">
        <v>1</v>
      </c>
    </row>
    <row r="88" spans="1:14" x14ac:dyDescent="0.25">
      <c r="A88">
        <v>2019</v>
      </c>
      <c r="B88" t="s">
        <v>66</v>
      </c>
      <c r="C88" t="s">
        <v>18</v>
      </c>
      <c r="D88" t="s">
        <v>89</v>
      </c>
      <c r="E88" s="1">
        <v>6318</v>
      </c>
      <c r="F88">
        <v>0</v>
      </c>
      <c r="G88" s="1">
        <v>15768</v>
      </c>
      <c r="H88" s="1">
        <v>4822</v>
      </c>
      <c r="I88">
        <v>1</v>
      </c>
      <c r="J88">
        <v>1.4</v>
      </c>
      <c r="K88">
        <v>0.31</v>
      </c>
      <c r="L88">
        <v>5.83</v>
      </c>
      <c r="M88">
        <v>1.03</v>
      </c>
      <c r="N88">
        <v>1</v>
      </c>
    </row>
    <row r="89" spans="1:14" x14ac:dyDescent="0.25">
      <c r="A89">
        <v>2018</v>
      </c>
      <c r="B89" t="s">
        <v>66</v>
      </c>
      <c r="C89" t="s">
        <v>18</v>
      </c>
      <c r="D89" t="s">
        <v>89</v>
      </c>
      <c r="E89" s="1">
        <v>5296</v>
      </c>
      <c r="F89">
        <v>0</v>
      </c>
      <c r="G89" s="1">
        <v>13279</v>
      </c>
      <c r="H89" s="1">
        <v>4073</v>
      </c>
      <c r="I89">
        <v>1</v>
      </c>
      <c r="J89">
        <v>0.7</v>
      </c>
      <c r="K89">
        <v>0.16</v>
      </c>
      <c r="L89">
        <v>3.15</v>
      </c>
      <c r="M89">
        <v>0.55000000000000004</v>
      </c>
      <c r="N89">
        <v>1</v>
      </c>
    </row>
    <row r="90" spans="1:14" x14ac:dyDescent="0.25">
      <c r="A90">
        <v>2017</v>
      </c>
      <c r="B90" t="s">
        <v>66</v>
      </c>
      <c r="C90" t="s">
        <v>18</v>
      </c>
      <c r="D90" t="s">
        <v>89</v>
      </c>
      <c r="E90" s="1">
        <v>5872</v>
      </c>
      <c r="F90">
        <v>0</v>
      </c>
      <c r="G90" s="1">
        <v>14855</v>
      </c>
      <c r="H90" s="1">
        <v>4583</v>
      </c>
      <c r="I90">
        <v>1</v>
      </c>
      <c r="J90">
        <v>1.5</v>
      </c>
      <c r="K90">
        <v>0.33</v>
      </c>
      <c r="L90">
        <v>6.51</v>
      </c>
      <c r="M90">
        <v>1.1399999999999999</v>
      </c>
      <c r="N90">
        <v>1</v>
      </c>
    </row>
    <row r="91" spans="1:14" x14ac:dyDescent="0.25">
      <c r="A91">
        <v>2016</v>
      </c>
      <c r="B91" t="s">
        <v>66</v>
      </c>
      <c r="C91" t="s">
        <v>18</v>
      </c>
      <c r="D91" t="s">
        <v>89</v>
      </c>
      <c r="E91" s="1">
        <v>3735</v>
      </c>
      <c r="F91">
        <v>0</v>
      </c>
      <c r="G91" s="1">
        <v>10546</v>
      </c>
      <c r="H91" s="1">
        <v>3475</v>
      </c>
      <c r="I91">
        <v>1</v>
      </c>
      <c r="J91">
        <v>1.3</v>
      </c>
      <c r="K91">
        <v>0.2</v>
      </c>
      <c r="L91">
        <v>7.26</v>
      </c>
      <c r="M91">
        <v>1.1499999999999999</v>
      </c>
      <c r="N91">
        <v>1</v>
      </c>
    </row>
    <row r="92" spans="1:14" x14ac:dyDescent="0.25">
      <c r="A92">
        <v>2015</v>
      </c>
      <c r="B92" t="s">
        <v>66</v>
      </c>
      <c r="C92" t="s">
        <v>18</v>
      </c>
      <c r="D92" t="s">
        <v>89</v>
      </c>
      <c r="E92">
        <v>0</v>
      </c>
      <c r="I92">
        <v>2</v>
      </c>
      <c r="J92">
        <v>0</v>
      </c>
      <c r="N92">
        <v>2</v>
      </c>
    </row>
    <row r="93" spans="1:14" x14ac:dyDescent="0.25">
      <c r="A93">
        <v>2014</v>
      </c>
      <c r="B93" t="s">
        <v>66</v>
      </c>
      <c r="C93" t="s">
        <v>18</v>
      </c>
      <c r="D93" t="s">
        <v>89</v>
      </c>
      <c r="E93" s="1">
        <v>1489</v>
      </c>
      <c r="F93">
        <v>0</v>
      </c>
      <c r="G93" s="1">
        <v>6096</v>
      </c>
      <c r="H93" s="1">
        <v>2351</v>
      </c>
      <c r="I93">
        <v>1</v>
      </c>
      <c r="J93">
        <v>0.5</v>
      </c>
      <c r="K93">
        <v>0.02</v>
      </c>
      <c r="L93">
        <v>10.36</v>
      </c>
      <c r="M93">
        <v>0.82</v>
      </c>
      <c r="N93">
        <v>1</v>
      </c>
    </row>
    <row r="94" spans="1:14" x14ac:dyDescent="0.25">
      <c r="A94">
        <v>2013</v>
      </c>
      <c r="B94" t="s">
        <v>66</v>
      </c>
      <c r="C94" t="s">
        <v>18</v>
      </c>
      <c r="D94" t="s">
        <v>89</v>
      </c>
      <c r="E94">
        <v>0</v>
      </c>
      <c r="I94">
        <v>2</v>
      </c>
      <c r="J94">
        <v>0</v>
      </c>
      <c r="N94">
        <v>2</v>
      </c>
    </row>
    <row r="95" spans="1:14" x14ac:dyDescent="0.25">
      <c r="A95">
        <v>2012</v>
      </c>
      <c r="B95" t="s">
        <v>66</v>
      </c>
      <c r="C95" t="s">
        <v>18</v>
      </c>
      <c r="D95" t="s">
        <v>89</v>
      </c>
      <c r="E95">
        <v>0</v>
      </c>
      <c r="I95">
        <v>2</v>
      </c>
      <c r="J95">
        <v>0</v>
      </c>
      <c r="N95">
        <v>2</v>
      </c>
    </row>
    <row r="96" spans="1:14" x14ac:dyDescent="0.25">
      <c r="A96">
        <v>2011</v>
      </c>
      <c r="B96" t="s">
        <v>66</v>
      </c>
      <c r="C96" t="s">
        <v>18</v>
      </c>
      <c r="D96" t="s">
        <v>89</v>
      </c>
      <c r="E96" s="1">
        <v>2891</v>
      </c>
      <c r="F96">
        <v>0</v>
      </c>
      <c r="G96" s="1">
        <v>8665</v>
      </c>
      <c r="H96" s="1">
        <v>2946</v>
      </c>
      <c r="I96">
        <v>1</v>
      </c>
      <c r="J96">
        <v>1.2</v>
      </c>
      <c r="K96">
        <v>0.16</v>
      </c>
      <c r="L96">
        <v>8.0299999999999994</v>
      </c>
      <c r="M96">
        <v>1.19</v>
      </c>
      <c r="N96">
        <v>1</v>
      </c>
    </row>
    <row r="97" spans="1:14" x14ac:dyDescent="0.25">
      <c r="A97">
        <v>2010</v>
      </c>
      <c r="B97" t="s">
        <v>66</v>
      </c>
      <c r="C97" t="s">
        <v>18</v>
      </c>
      <c r="D97" t="s">
        <v>89</v>
      </c>
      <c r="E97">
        <v>0</v>
      </c>
      <c r="I97">
        <v>2</v>
      </c>
      <c r="J97">
        <v>0</v>
      </c>
      <c r="N97">
        <v>2</v>
      </c>
    </row>
    <row r="98" spans="1:14" x14ac:dyDescent="0.25">
      <c r="A98">
        <v>2009</v>
      </c>
      <c r="B98" t="s">
        <v>66</v>
      </c>
      <c r="C98" t="s">
        <v>18</v>
      </c>
      <c r="D98" t="s">
        <v>89</v>
      </c>
      <c r="E98">
        <v>0</v>
      </c>
      <c r="I98">
        <v>2</v>
      </c>
      <c r="J98">
        <v>0</v>
      </c>
      <c r="N98">
        <v>2</v>
      </c>
    </row>
    <row r="99" spans="1:14" x14ac:dyDescent="0.25">
      <c r="A99">
        <v>2008</v>
      </c>
      <c r="B99" t="s">
        <v>66</v>
      </c>
      <c r="C99" t="s">
        <v>18</v>
      </c>
      <c r="D99" t="s">
        <v>89</v>
      </c>
      <c r="E99">
        <v>0</v>
      </c>
      <c r="I99">
        <v>2</v>
      </c>
      <c r="J99">
        <v>0</v>
      </c>
      <c r="N99">
        <v>2</v>
      </c>
    </row>
    <row r="100" spans="1:14" x14ac:dyDescent="0.25">
      <c r="A100">
        <v>2007</v>
      </c>
      <c r="B100" t="s">
        <v>66</v>
      </c>
      <c r="C100" t="s">
        <v>18</v>
      </c>
      <c r="D100" t="s">
        <v>89</v>
      </c>
      <c r="E100">
        <v>0</v>
      </c>
      <c r="I100">
        <v>2</v>
      </c>
      <c r="J100">
        <v>0</v>
      </c>
      <c r="N100">
        <v>2</v>
      </c>
    </row>
    <row r="101" spans="1:14" x14ac:dyDescent="0.25">
      <c r="A101">
        <v>2006</v>
      </c>
      <c r="B101" t="s">
        <v>66</v>
      </c>
      <c r="C101" t="s">
        <v>18</v>
      </c>
      <c r="D101" t="s">
        <v>89</v>
      </c>
      <c r="E101">
        <v>0</v>
      </c>
      <c r="I101">
        <v>2</v>
      </c>
      <c r="J101">
        <v>0</v>
      </c>
      <c r="N101">
        <v>2</v>
      </c>
    </row>
    <row r="102" spans="1:14" x14ac:dyDescent="0.25">
      <c r="A102">
        <v>2005</v>
      </c>
      <c r="B102" t="s">
        <v>66</v>
      </c>
      <c r="C102" t="s">
        <v>18</v>
      </c>
      <c r="D102" t="s">
        <v>89</v>
      </c>
      <c r="E102">
        <v>0</v>
      </c>
      <c r="I102">
        <v>2</v>
      </c>
      <c r="J102">
        <v>0</v>
      </c>
      <c r="N102">
        <v>2</v>
      </c>
    </row>
    <row r="103" spans="1:14" x14ac:dyDescent="0.25">
      <c r="A103">
        <v>2004</v>
      </c>
      <c r="B103" t="s">
        <v>66</v>
      </c>
      <c r="C103" t="s">
        <v>18</v>
      </c>
      <c r="D103" t="s">
        <v>89</v>
      </c>
      <c r="E103">
        <v>0</v>
      </c>
      <c r="I103">
        <v>2</v>
      </c>
      <c r="J103">
        <v>0</v>
      </c>
      <c r="N103">
        <v>2</v>
      </c>
    </row>
    <row r="104" spans="1:14" x14ac:dyDescent="0.25">
      <c r="A104">
        <v>2003</v>
      </c>
      <c r="B104" t="s">
        <v>66</v>
      </c>
      <c r="C104" t="s">
        <v>18</v>
      </c>
      <c r="D104" t="s">
        <v>89</v>
      </c>
      <c r="E104">
        <v>0</v>
      </c>
      <c r="I104">
        <v>2</v>
      </c>
      <c r="J104">
        <v>0</v>
      </c>
      <c r="N104">
        <v>2</v>
      </c>
    </row>
    <row r="105" spans="1:14" x14ac:dyDescent="0.25">
      <c r="A105">
        <v>2002</v>
      </c>
      <c r="B105" t="s">
        <v>66</v>
      </c>
      <c r="C105" t="s">
        <v>18</v>
      </c>
      <c r="D105" t="s">
        <v>89</v>
      </c>
      <c r="E105">
        <v>0</v>
      </c>
      <c r="I105">
        <v>2</v>
      </c>
      <c r="J105">
        <v>0</v>
      </c>
      <c r="N105">
        <v>2</v>
      </c>
    </row>
    <row r="106" spans="1:14" x14ac:dyDescent="0.25">
      <c r="A106">
        <v>2001</v>
      </c>
      <c r="B106" t="s">
        <v>66</v>
      </c>
      <c r="C106" t="s">
        <v>18</v>
      </c>
      <c r="D106" t="s">
        <v>89</v>
      </c>
      <c r="E106">
        <v>0</v>
      </c>
      <c r="I106">
        <v>2</v>
      </c>
      <c r="J106">
        <v>0</v>
      </c>
      <c r="N106">
        <v>2</v>
      </c>
    </row>
    <row r="107" spans="1:14" x14ac:dyDescent="0.25">
      <c r="A107">
        <v>2000</v>
      </c>
      <c r="B107" t="s">
        <v>66</v>
      </c>
      <c r="C107" t="s">
        <v>18</v>
      </c>
      <c r="D107" t="s">
        <v>89</v>
      </c>
      <c r="E107">
        <v>0</v>
      </c>
      <c r="I107">
        <v>2</v>
      </c>
      <c r="J107">
        <v>0</v>
      </c>
      <c r="N107">
        <v>2</v>
      </c>
    </row>
    <row r="108" spans="1:14" x14ac:dyDescent="0.25">
      <c r="A108">
        <v>1999</v>
      </c>
      <c r="B108" t="s">
        <v>66</v>
      </c>
      <c r="C108" t="s">
        <v>18</v>
      </c>
      <c r="D108" t="s">
        <v>89</v>
      </c>
      <c r="E108" s="1">
        <v>5193</v>
      </c>
      <c r="F108">
        <v>0</v>
      </c>
      <c r="G108" s="1">
        <v>13819</v>
      </c>
      <c r="H108" s="1">
        <v>4401</v>
      </c>
      <c r="I108">
        <v>1</v>
      </c>
      <c r="J108">
        <v>0.9</v>
      </c>
      <c r="K108">
        <v>0.17</v>
      </c>
      <c r="L108">
        <v>4.42</v>
      </c>
      <c r="M108">
        <v>0.73</v>
      </c>
      <c r="N108">
        <v>1</v>
      </c>
    </row>
    <row r="109" spans="1:14" x14ac:dyDescent="0.25">
      <c r="A109">
        <v>1998</v>
      </c>
      <c r="B109" t="s">
        <v>66</v>
      </c>
      <c r="C109" t="s">
        <v>18</v>
      </c>
      <c r="D109" t="s">
        <v>89</v>
      </c>
      <c r="E109">
        <v>0</v>
      </c>
      <c r="I109">
        <v>2</v>
      </c>
      <c r="J109">
        <v>0</v>
      </c>
      <c r="N109">
        <v>2</v>
      </c>
    </row>
    <row r="110" spans="1:14" x14ac:dyDescent="0.25">
      <c r="A110">
        <v>1997</v>
      </c>
      <c r="B110" t="s">
        <v>66</v>
      </c>
      <c r="C110" t="s">
        <v>18</v>
      </c>
      <c r="D110" t="s">
        <v>89</v>
      </c>
      <c r="E110" s="1">
        <v>7098</v>
      </c>
      <c r="F110">
        <v>0</v>
      </c>
      <c r="G110" s="1">
        <v>17615</v>
      </c>
      <c r="H110" s="1">
        <v>5366</v>
      </c>
      <c r="I110">
        <v>1</v>
      </c>
      <c r="J110">
        <v>1.3</v>
      </c>
      <c r="K110">
        <v>0.3</v>
      </c>
      <c r="L110">
        <v>5.37</v>
      </c>
      <c r="M110">
        <v>0.95</v>
      </c>
      <c r="N110">
        <v>1</v>
      </c>
    </row>
    <row r="111" spans="1:14" x14ac:dyDescent="0.25">
      <c r="A111">
        <v>1996</v>
      </c>
      <c r="B111" t="s">
        <v>66</v>
      </c>
      <c r="C111" t="s">
        <v>18</v>
      </c>
      <c r="D111" t="s">
        <v>89</v>
      </c>
      <c r="E111" s="1">
        <v>2752</v>
      </c>
      <c r="F111">
        <v>0</v>
      </c>
      <c r="G111" s="1">
        <v>8051</v>
      </c>
      <c r="H111" s="1">
        <v>2704</v>
      </c>
      <c r="I111">
        <v>1</v>
      </c>
      <c r="J111">
        <v>0.6</v>
      </c>
      <c r="K111">
        <v>0.09</v>
      </c>
      <c r="L111">
        <v>4.1399999999999997</v>
      </c>
      <c r="M111">
        <v>0.61</v>
      </c>
      <c r="N111">
        <v>1</v>
      </c>
    </row>
    <row r="112" spans="1:14" x14ac:dyDescent="0.25">
      <c r="A112">
        <v>1995</v>
      </c>
      <c r="B112" t="s">
        <v>66</v>
      </c>
      <c r="C112" t="s">
        <v>18</v>
      </c>
      <c r="D112" t="s">
        <v>89</v>
      </c>
      <c r="E112" s="1">
        <v>4552</v>
      </c>
      <c r="F112">
        <v>0</v>
      </c>
      <c r="G112" s="1">
        <v>11321</v>
      </c>
      <c r="H112" s="1">
        <v>3454</v>
      </c>
      <c r="I112">
        <v>1</v>
      </c>
      <c r="J112">
        <v>0.8</v>
      </c>
      <c r="K112">
        <v>0.18</v>
      </c>
      <c r="L112">
        <v>3.46</v>
      </c>
      <c r="M112">
        <v>0.61</v>
      </c>
      <c r="N112">
        <v>1</v>
      </c>
    </row>
    <row r="113" spans="1:14" x14ac:dyDescent="0.25">
      <c r="A113">
        <v>1994</v>
      </c>
      <c r="B113" t="s">
        <v>66</v>
      </c>
      <c r="C113" t="s">
        <v>18</v>
      </c>
      <c r="D113" t="s">
        <v>89</v>
      </c>
      <c r="E113" s="1">
        <v>15016</v>
      </c>
      <c r="F113">
        <v>425</v>
      </c>
      <c r="G113" s="1">
        <v>29606</v>
      </c>
      <c r="H113" s="1">
        <v>7444</v>
      </c>
      <c r="I113">
        <v>1</v>
      </c>
      <c r="J113">
        <v>2.2000000000000002</v>
      </c>
      <c r="K113">
        <v>0.86</v>
      </c>
      <c r="L113">
        <v>5.66</v>
      </c>
      <c r="M113">
        <v>1.08</v>
      </c>
      <c r="N113">
        <v>1</v>
      </c>
    </row>
    <row r="114" spans="1:14" x14ac:dyDescent="0.25">
      <c r="A114">
        <v>1993</v>
      </c>
      <c r="B114" t="s">
        <v>66</v>
      </c>
      <c r="C114" t="s">
        <v>18</v>
      </c>
      <c r="D114" t="s">
        <v>89</v>
      </c>
      <c r="E114">
        <v>0</v>
      </c>
      <c r="I114">
        <v>2</v>
      </c>
      <c r="J114">
        <v>0</v>
      </c>
      <c r="N114">
        <v>2</v>
      </c>
    </row>
    <row r="115" spans="1:14" x14ac:dyDescent="0.25">
      <c r="A115">
        <v>2020</v>
      </c>
      <c r="B115" t="s">
        <v>67</v>
      </c>
      <c r="C115" t="s">
        <v>18</v>
      </c>
      <c r="D115" t="s">
        <v>89</v>
      </c>
      <c r="E115" s="1">
        <v>2696</v>
      </c>
      <c r="F115">
        <v>0</v>
      </c>
      <c r="G115" s="1">
        <v>8196</v>
      </c>
      <c r="H115" s="1">
        <v>2806</v>
      </c>
      <c r="I115">
        <v>1</v>
      </c>
      <c r="J115">
        <v>0.8</v>
      </c>
      <c r="K115">
        <v>0.11</v>
      </c>
      <c r="L115">
        <v>6.09</v>
      </c>
      <c r="M115">
        <v>0.87</v>
      </c>
      <c r="N115">
        <v>1</v>
      </c>
    </row>
    <row r="116" spans="1:14" x14ac:dyDescent="0.25">
      <c r="A116">
        <v>2019</v>
      </c>
      <c r="B116" t="s">
        <v>67</v>
      </c>
      <c r="C116" t="s">
        <v>18</v>
      </c>
      <c r="D116" t="s">
        <v>89</v>
      </c>
      <c r="E116">
        <v>0</v>
      </c>
      <c r="I116">
        <v>2</v>
      </c>
      <c r="J116">
        <v>0</v>
      </c>
      <c r="N116">
        <v>2</v>
      </c>
    </row>
    <row r="117" spans="1:14" x14ac:dyDescent="0.25">
      <c r="A117">
        <v>2018</v>
      </c>
      <c r="B117" t="s">
        <v>67</v>
      </c>
      <c r="C117" t="s">
        <v>18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67</v>
      </c>
      <c r="C118" t="s">
        <v>18</v>
      </c>
      <c r="D118" t="s">
        <v>89</v>
      </c>
      <c r="E118">
        <v>0</v>
      </c>
      <c r="I118">
        <v>2</v>
      </c>
      <c r="J118">
        <v>0</v>
      </c>
      <c r="N118">
        <v>2</v>
      </c>
    </row>
    <row r="119" spans="1:14" x14ac:dyDescent="0.25">
      <c r="A119">
        <v>2016</v>
      </c>
      <c r="B119" t="s">
        <v>67</v>
      </c>
      <c r="C119" t="s">
        <v>18</v>
      </c>
      <c r="D119" t="s">
        <v>89</v>
      </c>
      <c r="E119" s="1">
        <v>3496</v>
      </c>
      <c r="F119">
        <v>0</v>
      </c>
      <c r="G119" s="1">
        <v>10069</v>
      </c>
      <c r="H119" s="1">
        <v>3353</v>
      </c>
      <c r="I119">
        <v>1</v>
      </c>
      <c r="J119">
        <v>1.2</v>
      </c>
      <c r="K119">
        <v>0.18</v>
      </c>
      <c r="L119">
        <v>7.19</v>
      </c>
      <c r="M119">
        <v>1.1100000000000001</v>
      </c>
      <c r="N119">
        <v>1</v>
      </c>
    </row>
    <row r="120" spans="1:14" x14ac:dyDescent="0.25">
      <c r="A120">
        <v>2015</v>
      </c>
      <c r="B120" t="s">
        <v>67</v>
      </c>
      <c r="C120" t="s">
        <v>18</v>
      </c>
      <c r="D120" t="s">
        <v>89</v>
      </c>
      <c r="E120">
        <v>0</v>
      </c>
      <c r="I120">
        <v>2</v>
      </c>
      <c r="J120">
        <v>0</v>
      </c>
      <c r="N120">
        <v>2</v>
      </c>
    </row>
    <row r="121" spans="1:14" x14ac:dyDescent="0.25">
      <c r="A121">
        <v>2014</v>
      </c>
      <c r="B121" t="s">
        <v>67</v>
      </c>
      <c r="C121" t="s">
        <v>18</v>
      </c>
      <c r="D121" t="s">
        <v>89</v>
      </c>
      <c r="E121">
        <v>0</v>
      </c>
      <c r="I121">
        <v>2</v>
      </c>
      <c r="J121">
        <v>0</v>
      </c>
      <c r="N121">
        <v>2</v>
      </c>
    </row>
    <row r="122" spans="1:14" x14ac:dyDescent="0.25">
      <c r="A122">
        <v>2013</v>
      </c>
      <c r="B122" t="s">
        <v>67</v>
      </c>
      <c r="C122" t="s">
        <v>18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67</v>
      </c>
      <c r="C123" t="s">
        <v>18</v>
      </c>
      <c r="D123" t="s">
        <v>89</v>
      </c>
      <c r="E123">
        <v>0</v>
      </c>
      <c r="I123">
        <v>2</v>
      </c>
      <c r="J123">
        <v>0</v>
      </c>
      <c r="N123">
        <v>2</v>
      </c>
    </row>
    <row r="124" spans="1:14" x14ac:dyDescent="0.25">
      <c r="A124">
        <v>2011</v>
      </c>
      <c r="B124" t="s">
        <v>67</v>
      </c>
      <c r="C124" t="s">
        <v>18</v>
      </c>
      <c r="D124" t="s">
        <v>89</v>
      </c>
      <c r="E124">
        <v>0</v>
      </c>
      <c r="I124">
        <v>2</v>
      </c>
      <c r="J124">
        <v>0</v>
      </c>
      <c r="N124">
        <v>2</v>
      </c>
    </row>
    <row r="125" spans="1:14" x14ac:dyDescent="0.25">
      <c r="A125">
        <v>2010</v>
      </c>
      <c r="B125" t="s">
        <v>67</v>
      </c>
      <c r="C125" t="s">
        <v>18</v>
      </c>
      <c r="D125" t="s">
        <v>89</v>
      </c>
      <c r="E125">
        <v>0</v>
      </c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67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67</v>
      </c>
      <c r="C127" t="s">
        <v>18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67</v>
      </c>
      <c r="C128" t="s">
        <v>18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67</v>
      </c>
      <c r="C129" t="s">
        <v>18</v>
      </c>
      <c r="D129" t="s">
        <v>89</v>
      </c>
      <c r="E129">
        <v>0</v>
      </c>
      <c r="I129">
        <v>2</v>
      </c>
      <c r="J129">
        <v>0</v>
      </c>
      <c r="N129">
        <v>2</v>
      </c>
    </row>
    <row r="130" spans="1:14" x14ac:dyDescent="0.25">
      <c r="A130">
        <v>2005</v>
      </c>
      <c r="B130" t="s">
        <v>67</v>
      </c>
      <c r="C130" t="s">
        <v>18</v>
      </c>
      <c r="D130" t="s">
        <v>89</v>
      </c>
      <c r="E130">
        <v>0</v>
      </c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67</v>
      </c>
      <c r="C131" t="s">
        <v>18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67</v>
      </c>
      <c r="C132" t="s">
        <v>18</v>
      </c>
      <c r="D132" t="s">
        <v>89</v>
      </c>
      <c r="E132">
        <v>0</v>
      </c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67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67</v>
      </c>
      <c r="C134" t="s">
        <v>18</v>
      </c>
      <c r="D134" t="s">
        <v>89</v>
      </c>
      <c r="E134">
        <v>0</v>
      </c>
      <c r="I134">
        <v>2</v>
      </c>
      <c r="J134">
        <v>0</v>
      </c>
      <c r="N134">
        <v>2</v>
      </c>
    </row>
    <row r="135" spans="1:14" x14ac:dyDescent="0.25">
      <c r="A135">
        <v>2000</v>
      </c>
      <c r="B135" t="s">
        <v>67</v>
      </c>
      <c r="C135" t="s">
        <v>18</v>
      </c>
      <c r="D135" t="s">
        <v>89</v>
      </c>
      <c r="E135">
        <v>0</v>
      </c>
      <c r="I135">
        <v>2</v>
      </c>
      <c r="J135">
        <v>0</v>
      </c>
      <c r="N135">
        <v>2</v>
      </c>
    </row>
    <row r="136" spans="1:14" x14ac:dyDescent="0.25">
      <c r="A136">
        <v>1999</v>
      </c>
      <c r="B136" t="s">
        <v>67</v>
      </c>
      <c r="C136" t="s">
        <v>18</v>
      </c>
      <c r="D136" t="s">
        <v>89</v>
      </c>
      <c r="E136">
        <v>0</v>
      </c>
      <c r="I136">
        <v>2</v>
      </c>
      <c r="J136">
        <v>0</v>
      </c>
      <c r="N136">
        <v>2</v>
      </c>
    </row>
    <row r="137" spans="1:14" x14ac:dyDescent="0.25">
      <c r="A137">
        <v>1998</v>
      </c>
      <c r="B137" t="s">
        <v>67</v>
      </c>
      <c r="C137" t="s">
        <v>18</v>
      </c>
      <c r="D137" t="s">
        <v>89</v>
      </c>
      <c r="E137">
        <v>0</v>
      </c>
      <c r="I137">
        <v>2</v>
      </c>
      <c r="J137">
        <v>0</v>
      </c>
      <c r="N137">
        <v>2</v>
      </c>
    </row>
    <row r="138" spans="1:14" x14ac:dyDescent="0.25">
      <c r="A138">
        <v>1997</v>
      </c>
      <c r="B138" t="s">
        <v>67</v>
      </c>
      <c r="C138" t="s">
        <v>18</v>
      </c>
      <c r="D138" t="s">
        <v>89</v>
      </c>
      <c r="E138">
        <v>0</v>
      </c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67</v>
      </c>
      <c r="C139" t="s">
        <v>18</v>
      </c>
      <c r="D139" t="s">
        <v>89</v>
      </c>
      <c r="E139">
        <v>0</v>
      </c>
      <c r="I139">
        <v>2</v>
      </c>
      <c r="J139">
        <v>0</v>
      </c>
      <c r="N139">
        <v>2</v>
      </c>
    </row>
    <row r="140" spans="1:14" x14ac:dyDescent="0.25">
      <c r="A140">
        <v>1995</v>
      </c>
      <c r="B140" t="s">
        <v>67</v>
      </c>
      <c r="C140" t="s">
        <v>18</v>
      </c>
      <c r="D140" t="s">
        <v>89</v>
      </c>
      <c r="E140">
        <v>0</v>
      </c>
      <c r="I140">
        <v>2</v>
      </c>
      <c r="J140">
        <v>0</v>
      </c>
      <c r="N140">
        <v>2</v>
      </c>
    </row>
    <row r="141" spans="1:14" x14ac:dyDescent="0.25">
      <c r="A141">
        <v>1994</v>
      </c>
      <c r="B141" t="s">
        <v>67</v>
      </c>
      <c r="C141" t="s">
        <v>18</v>
      </c>
      <c r="D141" t="s">
        <v>89</v>
      </c>
      <c r="E141">
        <v>0</v>
      </c>
      <c r="I141">
        <v>2</v>
      </c>
      <c r="J141">
        <v>0</v>
      </c>
      <c r="N141">
        <v>2</v>
      </c>
    </row>
    <row r="142" spans="1:14" x14ac:dyDescent="0.25">
      <c r="A142">
        <v>1993</v>
      </c>
      <c r="B142" t="s">
        <v>67</v>
      </c>
      <c r="C142" t="s">
        <v>18</v>
      </c>
      <c r="D142" t="s">
        <v>89</v>
      </c>
      <c r="E142">
        <v>0</v>
      </c>
      <c r="I142">
        <v>2</v>
      </c>
      <c r="J142">
        <v>0</v>
      </c>
      <c r="N142">
        <v>2</v>
      </c>
    </row>
    <row r="143" spans="1:14" x14ac:dyDescent="0.25">
      <c r="A143">
        <v>2020</v>
      </c>
      <c r="B143" t="s">
        <v>68</v>
      </c>
      <c r="C143" t="s">
        <v>18</v>
      </c>
      <c r="D143" t="s">
        <v>89</v>
      </c>
      <c r="E143" s="1">
        <v>1011</v>
      </c>
      <c r="F143">
        <v>0</v>
      </c>
      <c r="G143" s="1">
        <v>4246</v>
      </c>
      <c r="H143" s="1">
        <v>1651</v>
      </c>
      <c r="I143">
        <v>1</v>
      </c>
      <c r="J143">
        <v>0.3</v>
      </c>
      <c r="K143">
        <v>0.01</v>
      </c>
      <c r="L143">
        <v>7.18</v>
      </c>
      <c r="M143">
        <v>0.51</v>
      </c>
      <c r="N143">
        <v>2</v>
      </c>
    </row>
    <row r="144" spans="1:14" x14ac:dyDescent="0.25">
      <c r="A144">
        <v>2019</v>
      </c>
      <c r="B144" t="s">
        <v>68</v>
      </c>
      <c r="C144" t="s">
        <v>18</v>
      </c>
      <c r="D144" t="s">
        <v>89</v>
      </c>
      <c r="E144" s="1">
        <v>9044</v>
      </c>
      <c r="F144">
        <v>0</v>
      </c>
      <c r="G144" s="1">
        <v>20584</v>
      </c>
      <c r="H144" s="1">
        <v>5888</v>
      </c>
      <c r="I144">
        <v>1</v>
      </c>
      <c r="J144">
        <v>2</v>
      </c>
      <c r="K144">
        <v>0.56000000000000005</v>
      </c>
      <c r="L144">
        <v>6.67</v>
      </c>
      <c r="M144">
        <v>1.25</v>
      </c>
      <c r="N144">
        <v>1</v>
      </c>
    </row>
    <row r="145" spans="1:14" x14ac:dyDescent="0.25">
      <c r="A145">
        <v>2018</v>
      </c>
      <c r="B145" t="s">
        <v>68</v>
      </c>
      <c r="C145" t="s">
        <v>18</v>
      </c>
      <c r="D145" t="s">
        <v>89</v>
      </c>
      <c r="E145" s="1">
        <v>7445</v>
      </c>
      <c r="F145">
        <v>0</v>
      </c>
      <c r="G145" s="1">
        <v>17129</v>
      </c>
      <c r="H145" s="1">
        <v>4941</v>
      </c>
      <c r="I145">
        <v>1</v>
      </c>
      <c r="J145">
        <v>1</v>
      </c>
      <c r="K145">
        <v>0.28000000000000003</v>
      </c>
      <c r="L145">
        <v>3.59</v>
      </c>
      <c r="M145">
        <v>0.66</v>
      </c>
      <c r="N145">
        <v>1</v>
      </c>
    </row>
    <row r="146" spans="1:14" x14ac:dyDescent="0.25">
      <c r="A146">
        <v>2017</v>
      </c>
      <c r="B146" t="s">
        <v>68</v>
      </c>
      <c r="C146" t="s">
        <v>18</v>
      </c>
      <c r="D146" t="s">
        <v>89</v>
      </c>
      <c r="E146" s="1">
        <v>3241</v>
      </c>
      <c r="F146">
        <v>0</v>
      </c>
      <c r="G146" s="1">
        <v>9762</v>
      </c>
      <c r="H146" s="1">
        <v>3327</v>
      </c>
      <c r="I146">
        <v>1</v>
      </c>
      <c r="J146">
        <v>0.8</v>
      </c>
      <c r="K146">
        <v>0.11</v>
      </c>
      <c r="L146">
        <v>5.83</v>
      </c>
      <c r="M146">
        <v>0.84</v>
      </c>
      <c r="N146">
        <v>1</v>
      </c>
    </row>
    <row r="147" spans="1:14" x14ac:dyDescent="0.25">
      <c r="A147">
        <v>2016</v>
      </c>
      <c r="B147" t="s">
        <v>68</v>
      </c>
      <c r="C147" t="s">
        <v>18</v>
      </c>
      <c r="D147" t="s">
        <v>89</v>
      </c>
      <c r="E147" s="1">
        <v>9103</v>
      </c>
      <c r="F147">
        <v>0</v>
      </c>
      <c r="G147" s="1">
        <v>20208</v>
      </c>
      <c r="H147" s="1">
        <v>5666</v>
      </c>
      <c r="I147">
        <v>1</v>
      </c>
      <c r="J147">
        <v>3.1</v>
      </c>
      <c r="K147">
        <v>0.92</v>
      </c>
      <c r="L147">
        <v>9.61</v>
      </c>
      <c r="M147">
        <v>1.84</v>
      </c>
      <c r="N147">
        <v>1</v>
      </c>
    </row>
    <row r="148" spans="1:14" x14ac:dyDescent="0.25">
      <c r="A148">
        <v>2015</v>
      </c>
      <c r="B148" t="s">
        <v>68</v>
      </c>
      <c r="C148" t="s">
        <v>18</v>
      </c>
      <c r="D148" t="s">
        <v>89</v>
      </c>
      <c r="E148" s="1">
        <v>2966</v>
      </c>
      <c r="F148">
        <v>0</v>
      </c>
      <c r="G148" s="1">
        <v>10048</v>
      </c>
      <c r="H148" s="1">
        <v>3613</v>
      </c>
      <c r="I148">
        <v>1</v>
      </c>
      <c r="J148">
        <v>0.7</v>
      </c>
      <c r="K148">
        <v>0.06</v>
      </c>
      <c r="L148">
        <v>6.96</v>
      </c>
      <c r="M148">
        <v>0.83</v>
      </c>
      <c r="N148">
        <v>1</v>
      </c>
    </row>
    <row r="149" spans="1:14" x14ac:dyDescent="0.25">
      <c r="A149">
        <v>2014</v>
      </c>
      <c r="B149" t="s">
        <v>68</v>
      </c>
      <c r="C149" t="s">
        <v>18</v>
      </c>
      <c r="D149" t="s">
        <v>89</v>
      </c>
      <c r="E149">
        <v>0</v>
      </c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68</v>
      </c>
      <c r="C150" t="s">
        <v>18</v>
      </c>
      <c r="D150" t="s">
        <v>89</v>
      </c>
      <c r="E150" s="1">
        <v>4463</v>
      </c>
      <c r="F150">
        <v>0</v>
      </c>
      <c r="G150" s="1">
        <v>11822</v>
      </c>
      <c r="H150" s="1">
        <v>3755</v>
      </c>
      <c r="I150">
        <v>1</v>
      </c>
      <c r="J150">
        <v>1.5</v>
      </c>
      <c r="K150">
        <v>0.3</v>
      </c>
      <c r="L150">
        <v>7.14</v>
      </c>
      <c r="M150">
        <v>1.22</v>
      </c>
      <c r="N150">
        <v>1</v>
      </c>
    </row>
    <row r="151" spans="1:14" x14ac:dyDescent="0.25">
      <c r="A151">
        <v>2012</v>
      </c>
      <c r="B151" t="s">
        <v>68</v>
      </c>
      <c r="C151" t="s">
        <v>18</v>
      </c>
      <c r="D151" t="s">
        <v>89</v>
      </c>
      <c r="E151" s="1">
        <v>2829</v>
      </c>
      <c r="F151">
        <v>0</v>
      </c>
      <c r="G151" s="1">
        <v>9700</v>
      </c>
      <c r="H151" s="1">
        <v>3506</v>
      </c>
      <c r="I151">
        <v>1</v>
      </c>
      <c r="J151">
        <v>0.8</v>
      </c>
      <c r="K151">
        <v>7.0000000000000007E-2</v>
      </c>
      <c r="L151">
        <v>8.5299999999999994</v>
      </c>
      <c r="M151">
        <v>1</v>
      </c>
      <c r="N151">
        <v>1</v>
      </c>
    </row>
    <row r="152" spans="1:14" x14ac:dyDescent="0.25">
      <c r="A152">
        <v>2011</v>
      </c>
      <c r="B152" t="s">
        <v>68</v>
      </c>
      <c r="C152" t="s">
        <v>18</v>
      </c>
      <c r="D152" t="s">
        <v>89</v>
      </c>
      <c r="E152" s="1">
        <v>4574</v>
      </c>
      <c r="F152">
        <v>0</v>
      </c>
      <c r="G152" s="1">
        <v>12048</v>
      </c>
      <c r="H152" s="1">
        <v>3813</v>
      </c>
      <c r="I152">
        <v>1</v>
      </c>
      <c r="J152">
        <v>1.9</v>
      </c>
      <c r="K152">
        <v>0.38</v>
      </c>
      <c r="L152">
        <v>8.82</v>
      </c>
      <c r="M152">
        <v>1.52</v>
      </c>
      <c r="N152">
        <v>1</v>
      </c>
    </row>
    <row r="153" spans="1:14" x14ac:dyDescent="0.25">
      <c r="A153">
        <v>2010</v>
      </c>
      <c r="B153" t="s">
        <v>68</v>
      </c>
      <c r="C153" t="s">
        <v>18</v>
      </c>
      <c r="D153" t="s">
        <v>89</v>
      </c>
      <c r="E153" s="1">
        <v>4458</v>
      </c>
      <c r="F153">
        <v>0</v>
      </c>
      <c r="G153" s="1">
        <v>11755</v>
      </c>
      <c r="H153" s="1">
        <v>3723</v>
      </c>
      <c r="I153">
        <v>1</v>
      </c>
      <c r="J153">
        <v>1.7</v>
      </c>
      <c r="K153">
        <v>0.33</v>
      </c>
      <c r="L153">
        <v>7.83</v>
      </c>
      <c r="M153">
        <v>1.35</v>
      </c>
      <c r="N153">
        <v>1</v>
      </c>
    </row>
    <row r="154" spans="1:14" x14ac:dyDescent="0.25">
      <c r="A154">
        <v>2009</v>
      </c>
      <c r="B154" t="s">
        <v>68</v>
      </c>
      <c r="C154" t="s">
        <v>18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68</v>
      </c>
      <c r="C155" t="s">
        <v>18</v>
      </c>
      <c r="D155" t="s">
        <v>89</v>
      </c>
      <c r="E155" s="1">
        <v>7669</v>
      </c>
      <c r="F155">
        <v>0</v>
      </c>
      <c r="G155" s="1">
        <v>21027</v>
      </c>
      <c r="H155" s="1">
        <v>6816</v>
      </c>
      <c r="I155">
        <v>1</v>
      </c>
      <c r="J155">
        <v>2.2000000000000002</v>
      </c>
      <c r="K155">
        <v>0.39</v>
      </c>
      <c r="L155">
        <v>11.35</v>
      </c>
      <c r="M155">
        <v>1.91</v>
      </c>
      <c r="N155">
        <v>1</v>
      </c>
    </row>
    <row r="156" spans="1:14" x14ac:dyDescent="0.25">
      <c r="A156">
        <v>2007</v>
      </c>
      <c r="B156" t="s">
        <v>68</v>
      </c>
      <c r="C156" t="s">
        <v>18</v>
      </c>
      <c r="D156" t="s">
        <v>89</v>
      </c>
      <c r="E156">
        <v>0</v>
      </c>
      <c r="I156">
        <v>2</v>
      </c>
      <c r="J156">
        <v>0</v>
      </c>
      <c r="N156">
        <v>2</v>
      </c>
    </row>
    <row r="157" spans="1:14" x14ac:dyDescent="0.25">
      <c r="A157">
        <v>2006</v>
      </c>
      <c r="B157" t="s">
        <v>68</v>
      </c>
      <c r="C157" t="s">
        <v>18</v>
      </c>
      <c r="D157" t="s">
        <v>89</v>
      </c>
      <c r="E157" s="1">
        <v>15797</v>
      </c>
      <c r="F157">
        <v>0</v>
      </c>
      <c r="G157" s="1">
        <v>32397</v>
      </c>
      <c r="H157" s="1">
        <v>8470</v>
      </c>
      <c r="I157">
        <v>1</v>
      </c>
      <c r="J157">
        <v>3.4</v>
      </c>
      <c r="K157">
        <v>1.22</v>
      </c>
      <c r="L157">
        <v>9.1199999999999992</v>
      </c>
      <c r="M157">
        <v>1.76</v>
      </c>
      <c r="N157">
        <v>1</v>
      </c>
    </row>
    <row r="158" spans="1:14" x14ac:dyDescent="0.25">
      <c r="A158">
        <v>2005</v>
      </c>
      <c r="B158" t="s">
        <v>68</v>
      </c>
      <c r="C158" t="s">
        <v>18</v>
      </c>
      <c r="D158" t="s">
        <v>89</v>
      </c>
      <c r="E158" s="1">
        <v>5628</v>
      </c>
      <c r="F158">
        <v>0</v>
      </c>
      <c r="G158" s="1">
        <v>15029</v>
      </c>
      <c r="H158" s="1">
        <v>4796</v>
      </c>
      <c r="I158">
        <v>1</v>
      </c>
      <c r="J158">
        <v>2.7</v>
      </c>
      <c r="K158">
        <v>0.52</v>
      </c>
      <c r="L158">
        <v>12.87</v>
      </c>
      <c r="M158">
        <v>2.2400000000000002</v>
      </c>
      <c r="N158">
        <v>1</v>
      </c>
    </row>
    <row r="159" spans="1:14" x14ac:dyDescent="0.25">
      <c r="A159">
        <v>2004</v>
      </c>
      <c r="B159" t="s">
        <v>68</v>
      </c>
      <c r="C159" t="s">
        <v>18</v>
      </c>
      <c r="D159" t="s">
        <v>89</v>
      </c>
      <c r="E159" s="1">
        <v>4728</v>
      </c>
      <c r="F159">
        <v>0</v>
      </c>
      <c r="G159" s="1">
        <v>12922</v>
      </c>
      <c r="H159" s="1">
        <v>4181</v>
      </c>
      <c r="I159">
        <v>1</v>
      </c>
      <c r="J159">
        <v>1.8</v>
      </c>
      <c r="K159">
        <v>0.33</v>
      </c>
      <c r="L159">
        <v>9.6300000000000008</v>
      </c>
      <c r="M159">
        <v>1.6</v>
      </c>
      <c r="N159">
        <v>1</v>
      </c>
    </row>
    <row r="160" spans="1:14" x14ac:dyDescent="0.25">
      <c r="A160">
        <v>2003</v>
      </c>
      <c r="B160" t="s">
        <v>68</v>
      </c>
      <c r="C160" t="s">
        <v>18</v>
      </c>
      <c r="D160" t="s">
        <v>89</v>
      </c>
      <c r="E160" s="1">
        <v>3760</v>
      </c>
      <c r="F160">
        <v>0</v>
      </c>
      <c r="G160" s="1">
        <v>10709</v>
      </c>
      <c r="H160" s="1">
        <v>3545</v>
      </c>
      <c r="I160">
        <v>1</v>
      </c>
      <c r="J160">
        <v>1.2</v>
      </c>
      <c r="K160">
        <v>0.19</v>
      </c>
      <c r="L160">
        <v>6.85</v>
      </c>
      <c r="M160">
        <v>1.07</v>
      </c>
      <c r="N160">
        <v>1</v>
      </c>
    </row>
    <row r="161" spans="1:14" x14ac:dyDescent="0.25">
      <c r="A161">
        <v>2002</v>
      </c>
      <c r="B161" t="s">
        <v>68</v>
      </c>
      <c r="C161" t="s">
        <v>18</v>
      </c>
      <c r="D161" t="s">
        <v>89</v>
      </c>
      <c r="E161" s="1">
        <v>8883</v>
      </c>
      <c r="F161">
        <v>0</v>
      </c>
      <c r="G161" s="1">
        <v>19426</v>
      </c>
      <c r="H161" s="1">
        <v>5379</v>
      </c>
      <c r="I161">
        <v>1</v>
      </c>
      <c r="J161">
        <v>2.5</v>
      </c>
      <c r="K161">
        <v>0.8</v>
      </c>
      <c r="L161">
        <v>7.72</v>
      </c>
      <c r="M161">
        <v>1.47</v>
      </c>
      <c r="N161">
        <v>1</v>
      </c>
    </row>
    <row r="162" spans="1:14" x14ac:dyDescent="0.25">
      <c r="A162">
        <v>2001</v>
      </c>
      <c r="B162" t="s">
        <v>68</v>
      </c>
      <c r="C162" t="s">
        <v>18</v>
      </c>
      <c r="D162" t="s">
        <v>89</v>
      </c>
      <c r="E162" s="1">
        <v>49439</v>
      </c>
      <c r="F162" s="1">
        <v>18990</v>
      </c>
      <c r="G162" s="1">
        <v>79888</v>
      </c>
      <c r="H162" s="1">
        <v>15535</v>
      </c>
      <c r="I162">
        <v>1</v>
      </c>
      <c r="J162">
        <v>10.4</v>
      </c>
      <c r="K162">
        <v>5.88</v>
      </c>
      <c r="L162">
        <v>17.670000000000002</v>
      </c>
      <c r="M162">
        <v>2.93</v>
      </c>
      <c r="N162">
        <v>1</v>
      </c>
    </row>
    <row r="163" spans="1:14" x14ac:dyDescent="0.25">
      <c r="A163">
        <v>2000</v>
      </c>
      <c r="B163" t="s">
        <v>68</v>
      </c>
      <c r="C163" t="s">
        <v>18</v>
      </c>
      <c r="D163" t="s">
        <v>89</v>
      </c>
      <c r="E163" s="1">
        <v>12228</v>
      </c>
      <c r="F163">
        <v>0</v>
      </c>
      <c r="G163" s="1">
        <v>25117</v>
      </c>
      <c r="H163" s="1">
        <v>6576</v>
      </c>
      <c r="I163">
        <v>1</v>
      </c>
      <c r="J163">
        <v>3.3</v>
      </c>
      <c r="K163">
        <v>1.2</v>
      </c>
      <c r="L163">
        <v>8.89</v>
      </c>
      <c r="M163">
        <v>1.71</v>
      </c>
      <c r="N163">
        <v>1</v>
      </c>
    </row>
    <row r="164" spans="1:14" x14ac:dyDescent="0.25">
      <c r="A164">
        <v>1999</v>
      </c>
      <c r="B164" t="s">
        <v>68</v>
      </c>
      <c r="C164" t="s">
        <v>18</v>
      </c>
      <c r="D164" t="s">
        <v>89</v>
      </c>
      <c r="E164" s="1">
        <v>3106</v>
      </c>
      <c r="F164">
        <v>0</v>
      </c>
      <c r="G164" s="1">
        <v>9603</v>
      </c>
      <c r="H164" s="1">
        <v>3315</v>
      </c>
      <c r="I164">
        <v>1</v>
      </c>
      <c r="J164">
        <v>0.5</v>
      </c>
      <c r="K164">
        <v>7.0000000000000007E-2</v>
      </c>
      <c r="L164">
        <v>4.07</v>
      </c>
      <c r="M164">
        <v>0.56000000000000005</v>
      </c>
      <c r="N164">
        <v>1</v>
      </c>
    </row>
    <row r="165" spans="1:14" x14ac:dyDescent="0.25">
      <c r="A165">
        <v>1998</v>
      </c>
      <c r="B165" t="s">
        <v>68</v>
      </c>
      <c r="C165" t="s">
        <v>18</v>
      </c>
      <c r="D165" t="s">
        <v>89</v>
      </c>
      <c r="E165" s="1">
        <v>7885</v>
      </c>
      <c r="F165">
        <v>0</v>
      </c>
      <c r="G165" s="1">
        <v>16798</v>
      </c>
      <c r="H165" s="1">
        <v>4548</v>
      </c>
      <c r="I165">
        <v>1</v>
      </c>
      <c r="J165">
        <v>2</v>
      </c>
      <c r="K165">
        <v>0.67</v>
      </c>
      <c r="L165">
        <v>5.9</v>
      </c>
      <c r="M165">
        <v>1.1200000000000001</v>
      </c>
      <c r="N165">
        <v>1</v>
      </c>
    </row>
    <row r="166" spans="1:14" x14ac:dyDescent="0.25">
      <c r="A166">
        <v>1997</v>
      </c>
      <c r="B166" t="s">
        <v>68</v>
      </c>
      <c r="C166" t="s">
        <v>18</v>
      </c>
      <c r="D166" t="s">
        <v>89</v>
      </c>
      <c r="E166" s="1">
        <v>5617</v>
      </c>
      <c r="F166">
        <v>0</v>
      </c>
      <c r="G166" s="1">
        <v>14847</v>
      </c>
      <c r="H166" s="1">
        <v>4710</v>
      </c>
      <c r="I166">
        <v>1</v>
      </c>
      <c r="J166">
        <v>1</v>
      </c>
      <c r="K166">
        <v>0.2</v>
      </c>
      <c r="L166">
        <v>5</v>
      </c>
      <c r="M166">
        <v>0.84</v>
      </c>
      <c r="N166">
        <v>1</v>
      </c>
    </row>
    <row r="167" spans="1:14" x14ac:dyDescent="0.25">
      <c r="A167">
        <v>1996</v>
      </c>
      <c r="B167" t="s">
        <v>68</v>
      </c>
      <c r="C167" t="s">
        <v>18</v>
      </c>
      <c r="D167" t="s">
        <v>89</v>
      </c>
      <c r="E167">
        <v>0</v>
      </c>
      <c r="I167">
        <v>2</v>
      </c>
      <c r="J167">
        <v>0</v>
      </c>
      <c r="N167">
        <v>2</v>
      </c>
    </row>
    <row r="168" spans="1:14" x14ac:dyDescent="0.25">
      <c r="A168">
        <v>1995</v>
      </c>
      <c r="B168" t="s">
        <v>68</v>
      </c>
      <c r="C168" t="s">
        <v>18</v>
      </c>
      <c r="D168" t="s">
        <v>89</v>
      </c>
      <c r="E168" s="1">
        <v>2813</v>
      </c>
      <c r="F168">
        <v>0</v>
      </c>
      <c r="G168" s="1">
        <v>8017</v>
      </c>
      <c r="H168" s="1">
        <v>2655</v>
      </c>
      <c r="I168">
        <v>1</v>
      </c>
      <c r="J168">
        <v>0.5</v>
      </c>
      <c r="K168">
        <v>0.08</v>
      </c>
      <c r="L168">
        <v>3.08</v>
      </c>
      <c r="M168">
        <v>0.47</v>
      </c>
      <c r="N168">
        <v>2</v>
      </c>
    </row>
    <row r="169" spans="1:14" x14ac:dyDescent="0.25">
      <c r="A169">
        <v>1994</v>
      </c>
      <c r="B169" t="s">
        <v>68</v>
      </c>
      <c r="C169" t="s">
        <v>18</v>
      </c>
      <c r="D169" t="s">
        <v>89</v>
      </c>
      <c r="E169" s="1">
        <v>8835</v>
      </c>
      <c r="F169">
        <v>0</v>
      </c>
      <c r="G169" s="1">
        <v>19724</v>
      </c>
      <c r="H169" s="1">
        <v>5556</v>
      </c>
      <c r="I169">
        <v>1</v>
      </c>
      <c r="J169">
        <v>1.3</v>
      </c>
      <c r="K169">
        <v>0.39</v>
      </c>
      <c r="L169">
        <v>4.34</v>
      </c>
      <c r="M169">
        <v>0.81</v>
      </c>
      <c r="N169">
        <v>1</v>
      </c>
    </row>
    <row r="170" spans="1:14" x14ac:dyDescent="0.25">
      <c r="A170">
        <v>1993</v>
      </c>
      <c r="B170" t="s">
        <v>68</v>
      </c>
      <c r="C170" t="s">
        <v>18</v>
      </c>
      <c r="D170" t="s">
        <v>89</v>
      </c>
      <c r="E170" s="1">
        <v>10483</v>
      </c>
      <c r="F170">
        <v>0</v>
      </c>
      <c r="G170" s="1">
        <v>24577</v>
      </c>
      <c r="H170" s="1">
        <v>7191</v>
      </c>
      <c r="I170">
        <v>1</v>
      </c>
      <c r="J170">
        <v>1.2</v>
      </c>
      <c r="K170">
        <v>0.31</v>
      </c>
      <c r="L170">
        <v>4.3099999999999996</v>
      </c>
      <c r="M170">
        <v>0.79</v>
      </c>
      <c r="N170">
        <v>1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6ACB-B4C9-4EA2-B232-2383B83A71A3}">
  <dimension ref="A1:AA170"/>
  <sheetViews>
    <sheetView topLeftCell="R20" workbookViewId="0">
      <selection activeCell="U29" sqref="U29"/>
    </sheetView>
  </sheetViews>
  <sheetFormatPr defaultRowHeight="15" x14ac:dyDescent="0.25"/>
  <cols>
    <col min="8" max="8" width="13" customWidth="1"/>
    <col min="17" max="17" width="21" bestFit="1" customWidth="1"/>
    <col min="18" max="23" width="33.140625" bestFit="1" customWidth="1"/>
    <col min="24" max="24" width="12" bestFit="1" customWidth="1"/>
  </cols>
  <sheetData>
    <row r="1" spans="1:27" ht="15.75" thickBot="1" x14ac:dyDescent="0.3">
      <c r="A1" t="s">
        <v>94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62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63</v>
      </c>
      <c r="C3" t="s">
        <v>18</v>
      </c>
      <c r="D3" t="s">
        <v>89</v>
      </c>
      <c r="E3" s="1">
        <v>136509</v>
      </c>
      <c r="F3" s="1">
        <v>78566</v>
      </c>
      <c r="G3" s="1">
        <v>194452</v>
      </c>
      <c r="H3" s="1">
        <v>29563</v>
      </c>
      <c r="I3">
        <v>0</v>
      </c>
      <c r="J3">
        <v>42.7</v>
      </c>
      <c r="K3">
        <v>31.36</v>
      </c>
      <c r="L3">
        <v>54.8</v>
      </c>
      <c r="M3">
        <v>6.09</v>
      </c>
      <c r="N3">
        <v>0</v>
      </c>
      <c r="Q3" s="14">
        <v>2015</v>
      </c>
      <c r="R3" s="3">
        <v>0.88694709831716101</v>
      </c>
      <c r="S3" s="31">
        <v>0.38900431065302676</v>
      </c>
    </row>
    <row r="4" spans="1:27" x14ac:dyDescent="0.25">
      <c r="A4">
        <v>2019</v>
      </c>
      <c r="B4" t="s">
        <v>63</v>
      </c>
      <c r="C4" t="s">
        <v>18</v>
      </c>
      <c r="D4" t="s">
        <v>89</v>
      </c>
      <c r="E4" s="1">
        <v>211019</v>
      </c>
      <c r="F4" s="1">
        <v>133922</v>
      </c>
      <c r="G4" s="1">
        <v>288116</v>
      </c>
      <c r="H4" s="1">
        <v>39336</v>
      </c>
      <c r="I4">
        <v>0</v>
      </c>
      <c r="J4">
        <v>45.9</v>
      </c>
      <c r="K4">
        <v>35.49</v>
      </c>
      <c r="L4">
        <v>56.76</v>
      </c>
      <c r="M4">
        <v>5.51</v>
      </c>
      <c r="N4">
        <v>0</v>
      </c>
      <c r="Q4" s="14">
        <v>2016</v>
      </c>
      <c r="R4" s="3">
        <v>0.86058428622424887</v>
      </c>
      <c r="S4" s="31">
        <v>0.23676413082197453</v>
      </c>
    </row>
    <row r="5" spans="1:27" x14ac:dyDescent="0.25">
      <c r="A5">
        <v>2018</v>
      </c>
      <c r="B5" t="s">
        <v>63</v>
      </c>
      <c r="C5" t="s">
        <v>18</v>
      </c>
      <c r="D5" t="s">
        <v>89</v>
      </c>
      <c r="E5" s="1">
        <v>192918</v>
      </c>
      <c r="F5" s="1">
        <v>120669</v>
      </c>
      <c r="G5" s="1">
        <v>265166</v>
      </c>
      <c r="H5" s="1">
        <v>36862</v>
      </c>
      <c r="I5">
        <v>0</v>
      </c>
      <c r="J5">
        <v>26.3</v>
      </c>
      <c r="K5">
        <v>19.48</v>
      </c>
      <c r="L5">
        <v>34.39</v>
      </c>
      <c r="M5">
        <v>3.82</v>
      </c>
      <c r="N5">
        <v>0</v>
      </c>
      <c r="Q5" s="14">
        <v>2017</v>
      </c>
      <c r="R5" s="3">
        <v>0.88454634741084426</v>
      </c>
      <c r="S5" s="31">
        <v>0.31527642179963689</v>
      </c>
    </row>
    <row r="6" spans="1:27" x14ac:dyDescent="0.25">
      <c r="A6">
        <v>2017</v>
      </c>
      <c r="B6" t="s">
        <v>63</v>
      </c>
      <c r="C6" t="s">
        <v>18</v>
      </c>
      <c r="D6" t="s">
        <v>89</v>
      </c>
      <c r="E6" s="1">
        <v>78354</v>
      </c>
      <c r="F6" s="1">
        <v>38732</v>
      </c>
      <c r="G6" s="1">
        <v>117976</v>
      </c>
      <c r="H6" s="1">
        <v>20216</v>
      </c>
      <c r="I6">
        <v>0</v>
      </c>
      <c r="J6">
        <v>19.899999999999999</v>
      </c>
      <c r="K6">
        <v>12.78</v>
      </c>
      <c r="L6">
        <v>29.61</v>
      </c>
      <c r="M6">
        <v>4.29</v>
      </c>
      <c r="N6">
        <v>0</v>
      </c>
      <c r="Q6" s="14">
        <v>2018</v>
      </c>
      <c r="R6" s="3">
        <v>0.83051569825259275</v>
      </c>
      <c r="S6" s="31">
        <v>0.21775749827541432</v>
      </c>
    </row>
    <row r="7" spans="1:27" ht="15.75" thickBot="1" x14ac:dyDescent="0.3">
      <c r="A7">
        <v>2016</v>
      </c>
      <c r="B7" t="s">
        <v>63</v>
      </c>
      <c r="C7" t="s">
        <v>18</v>
      </c>
      <c r="D7" t="s">
        <v>89</v>
      </c>
      <c r="E7" s="1">
        <v>149468</v>
      </c>
      <c r="F7" s="1">
        <v>90940</v>
      </c>
      <c r="G7" s="1">
        <v>207997</v>
      </c>
      <c r="H7" s="1">
        <v>29862</v>
      </c>
      <c r="I7">
        <v>0</v>
      </c>
      <c r="J7">
        <v>50.1</v>
      </c>
      <c r="K7">
        <v>38.07</v>
      </c>
      <c r="L7">
        <v>62.09</v>
      </c>
      <c r="M7">
        <v>6.25</v>
      </c>
      <c r="N7">
        <v>0</v>
      </c>
      <c r="Q7" s="16">
        <v>2019</v>
      </c>
      <c r="R7" s="28">
        <v>0.92211656951084153</v>
      </c>
      <c r="S7" s="32">
        <v>0.23969550507014273</v>
      </c>
    </row>
    <row r="8" spans="1:27" x14ac:dyDescent="0.25">
      <c r="A8">
        <v>2015</v>
      </c>
      <c r="B8" t="s">
        <v>63</v>
      </c>
      <c r="C8" t="s">
        <v>18</v>
      </c>
      <c r="D8" t="s">
        <v>89</v>
      </c>
      <c r="E8" s="1">
        <v>71205</v>
      </c>
      <c r="F8" s="1">
        <v>26952</v>
      </c>
      <c r="G8" s="1">
        <v>115459</v>
      </c>
      <c r="H8" s="1">
        <v>22579</v>
      </c>
      <c r="I8">
        <v>0</v>
      </c>
      <c r="J8">
        <v>16.5</v>
      </c>
      <c r="K8">
        <v>9.49</v>
      </c>
      <c r="L8">
        <v>27.1</v>
      </c>
      <c r="M8">
        <v>4.45</v>
      </c>
      <c r="N8">
        <v>0</v>
      </c>
    </row>
    <row r="9" spans="1:27" x14ac:dyDescent="0.25">
      <c r="A9">
        <v>2014</v>
      </c>
      <c r="B9" t="s">
        <v>63</v>
      </c>
      <c r="C9" t="s">
        <v>18</v>
      </c>
      <c r="D9" t="s">
        <v>89</v>
      </c>
      <c r="E9" s="1">
        <v>82523</v>
      </c>
      <c r="F9" s="1">
        <v>36337</v>
      </c>
      <c r="G9" s="1">
        <v>128710</v>
      </c>
      <c r="H9" s="1">
        <v>23565</v>
      </c>
      <c r="I9">
        <v>0</v>
      </c>
      <c r="J9">
        <v>29</v>
      </c>
      <c r="K9">
        <v>18.28</v>
      </c>
      <c r="L9">
        <v>42.77</v>
      </c>
      <c r="M9">
        <v>6.34</v>
      </c>
      <c r="N9">
        <v>0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63</v>
      </c>
      <c r="C10" t="s">
        <v>18</v>
      </c>
      <c r="D10" t="s">
        <v>89</v>
      </c>
      <c r="E10" s="1">
        <v>103993</v>
      </c>
      <c r="F10" s="1">
        <v>48656</v>
      </c>
      <c r="G10" s="1">
        <v>159330</v>
      </c>
      <c r="H10" s="1">
        <v>28234</v>
      </c>
      <c r="I10">
        <v>0</v>
      </c>
      <c r="J10">
        <v>34.6</v>
      </c>
      <c r="K10">
        <v>23.17</v>
      </c>
      <c r="L10">
        <v>48.23</v>
      </c>
      <c r="M10">
        <v>6.51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63</v>
      </c>
      <c r="C11" t="s">
        <v>18</v>
      </c>
      <c r="D11" t="s">
        <v>89</v>
      </c>
      <c r="E11" s="1">
        <v>68568</v>
      </c>
      <c r="F11" s="1">
        <v>28518</v>
      </c>
      <c r="G11" s="1">
        <v>108617</v>
      </c>
      <c r="H11" s="1">
        <v>20434</v>
      </c>
      <c r="I11">
        <v>0</v>
      </c>
      <c r="J11">
        <v>19.8</v>
      </c>
      <c r="K11">
        <v>11.74</v>
      </c>
      <c r="L11">
        <v>31.34</v>
      </c>
      <c r="M11">
        <v>4.99</v>
      </c>
      <c r="N11">
        <v>0</v>
      </c>
      <c r="Q11">
        <v>2015</v>
      </c>
      <c r="R11">
        <f>R3</f>
        <v>0.88694709831716101</v>
      </c>
      <c r="S11">
        <f>1/(S3^2)</f>
        <v>6.6083216316828954</v>
      </c>
      <c r="T11">
        <f>R11*S11</f>
        <v>5.8612316959676711</v>
      </c>
      <c r="U11">
        <f>S11*R11^2</f>
        <v>5.1986024453030986</v>
      </c>
      <c r="V11">
        <f>S11^2</f>
        <v>43.669914787768086</v>
      </c>
      <c r="X11">
        <f>1/(S3^2+$S$31)</f>
        <v>6.6083216316828954</v>
      </c>
      <c r="Y11">
        <f>X11*R11</f>
        <v>5.8612316959676711</v>
      </c>
      <c r="Z11">
        <f>X11*R11^2</f>
        <v>5.1986024453030986</v>
      </c>
      <c r="AA11">
        <f>X11^2</f>
        <v>43.669914787768086</v>
      </c>
    </row>
    <row r="12" spans="1:27" x14ac:dyDescent="0.25">
      <c r="A12">
        <v>2011</v>
      </c>
      <c r="B12" t="s">
        <v>63</v>
      </c>
      <c r="C12" t="s">
        <v>18</v>
      </c>
      <c r="D12" t="s">
        <v>89</v>
      </c>
      <c r="E12" s="1">
        <v>94716</v>
      </c>
      <c r="F12" s="1">
        <v>47194</v>
      </c>
      <c r="G12" s="1">
        <v>142239</v>
      </c>
      <c r="H12" s="1">
        <v>24247</v>
      </c>
      <c r="I12">
        <v>0</v>
      </c>
      <c r="J12">
        <v>38.799999999999997</v>
      </c>
      <c r="K12">
        <v>26.55</v>
      </c>
      <c r="L12">
        <v>52.63</v>
      </c>
      <c r="M12">
        <v>6.8</v>
      </c>
      <c r="N12">
        <v>0</v>
      </c>
      <c r="Q12">
        <v>2016</v>
      </c>
      <c r="R12">
        <f>R4</f>
        <v>0.86058428622424887</v>
      </c>
      <c r="S12">
        <f t="shared" ref="S12:S15" si="0">1/(S4^2)</f>
        <v>17.838904601939657</v>
      </c>
      <c r="T12">
        <f t="shared" ref="T12:T15" si="1">R12*S12</f>
        <v>15.351880983882708</v>
      </c>
      <c r="U12">
        <f t="shared" ref="U12:U15" si="2">S12*R12^2</f>
        <v>13.211587538714321</v>
      </c>
      <c r="V12">
        <f t="shared" ref="V12:V15" si="3">S12^2</f>
        <v>318.22651739710386</v>
      </c>
      <c r="X12">
        <f>1/(S4^2+$S$31)</f>
        <v>17.838904601939657</v>
      </c>
      <c r="Y12">
        <f t="shared" ref="Y12:Y15" si="4">X12*R12</f>
        <v>15.351880983882708</v>
      </c>
      <c r="Z12">
        <f t="shared" ref="Z12:Z15" si="5">X12*R12^2</f>
        <v>13.211587538714321</v>
      </c>
      <c r="AA12">
        <f>X12^2</f>
        <v>318.22651739710386</v>
      </c>
    </row>
    <row r="13" spans="1:27" x14ac:dyDescent="0.25">
      <c r="A13">
        <v>2010</v>
      </c>
      <c r="B13" t="s">
        <v>63</v>
      </c>
      <c r="C13" t="s">
        <v>18</v>
      </c>
      <c r="D13" t="s">
        <v>89</v>
      </c>
      <c r="E13" s="1">
        <v>39605</v>
      </c>
      <c r="F13" s="1">
        <v>11061</v>
      </c>
      <c r="G13" s="1">
        <v>68149</v>
      </c>
      <c r="H13" s="1">
        <v>14564</v>
      </c>
      <c r="I13">
        <v>0</v>
      </c>
      <c r="J13">
        <v>14.7</v>
      </c>
      <c r="K13">
        <v>7.83</v>
      </c>
      <c r="L13">
        <v>26.05</v>
      </c>
      <c r="M13">
        <v>4.5599999999999996</v>
      </c>
      <c r="N13">
        <v>0</v>
      </c>
      <c r="Q13">
        <v>2017</v>
      </c>
      <c r="R13">
        <f>R5</f>
        <v>0.88454634741084426</v>
      </c>
      <c r="S13">
        <f t="shared" si="0"/>
        <v>10.060440901273298</v>
      </c>
      <c r="T13">
        <f t="shared" si="1"/>
        <v>8.8989262525639568</v>
      </c>
      <c r="U13">
        <f t="shared" si="2"/>
        <v>7.8715127125839208</v>
      </c>
      <c r="V13">
        <f t="shared" si="3"/>
        <v>101.21247112801268</v>
      </c>
      <c r="X13">
        <f>1/(S5^2+$S$31)</f>
        <v>10.060440901273298</v>
      </c>
      <c r="Y13">
        <f t="shared" si="4"/>
        <v>8.8989262525639568</v>
      </c>
      <c r="Z13">
        <f t="shared" si="5"/>
        <v>7.8715127125839208</v>
      </c>
      <c r="AA13">
        <f>X13^2</f>
        <v>101.21247112801268</v>
      </c>
    </row>
    <row r="14" spans="1:27" x14ac:dyDescent="0.25">
      <c r="A14">
        <v>2009</v>
      </c>
      <c r="B14" t="s">
        <v>63</v>
      </c>
      <c r="C14" t="s">
        <v>18</v>
      </c>
      <c r="D14" t="s">
        <v>89</v>
      </c>
      <c r="E14" s="1">
        <v>80344</v>
      </c>
      <c r="F14" s="1">
        <v>30026</v>
      </c>
      <c r="G14" s="1">
        <v>130662</v>
      </c>
      <c r="H14" s="1">
        <v>25673</v>
      </c>
      <c r="I14">
        <v>1</v>
      </c>
      <c r="J14">
        <v>26.3</v>
      </c>
      <c r="K14">
        <v>15.59</v>
      </c>
      <c r="L14">
        <v>40.79</v>
      </c>
      <c r="M14">
        <v>6.51</v>
      </c>
      <c r="N14">
        <v>1</v>
      </c>
      <c r="Q14">
        <v>2018</v>
      </c>
      <c r="R14">
        <f>R6</f>
        <v>0.83051569825259275</v>
      </c>
      <c r="S14">
        <f t="shared" si="0"/>
        <v>21.088892017377489</v>
      </c>
      <c r="T14">
        <f t="shared" si="1"/>
        <v>17.514655879185796</v>
      </c>
      <c r="U14">
        <f t="shared" si="2"/>
        <v>14.546196657155868</v>
      </c>
      <c r="V14">
        <f t="shared" si="3"/>
        <v>444.74136652060798</v>
      </c>
      <c r="X14">
        <f>1/(S6^2+$S$31)</f>
        <v>21.088892017377489</v>
      </c>
      <c r="Y14">
        <f t="shared" si="4"/>
        <v>17.514655879185796</v>
      </c>
      <c r="Z14">
        <f t="shared" si="5"/>
        <v>14.546196657155868</v>
      </c>
      <c r="AA14">
        <f>X14^2</f>
        <v>444.74136652060798</v>
      </c>
    </row>
    <row r="15" spans="1:27" x14ac:dyDescent="0.25">
      <c r="A15">
        <v>2008</v>
      </c>
      <c r="B15" t="s">
        <v>63</v>
      </c>
      <c r="C15" t="s">
        <v>18</v>
      </c>
      <c r="D15" t="s">
        <v>89</v>
      </c>
      <c r="E15" s="1">
        <v>169042</v>
      </c>
      <c r="F15" s="1">
        <v>89389</v>
      </c>
      <c r="G15" s="1">
        <v>248695</v>
      </c>
      <c r="H15" s="1">
        <v>40640</v>
      </c>
      <c r="I15">
        <v>0</v>
      </c>
      <c r="J15">
        <v>48.3</v>
      </c>
      <c r="K15">
        <v>34.17</v>
      </c>
      <c r="L15">
        <v>62.79</v>
      </c>
      <c r="M15">
        <v>7.51</v>
      </c>
      <c r="N15">
        <v>0</v>
      </c>
      <c r="Q15">
        <v>2019</v>
      </c>
      <c r="R15">
        <f>R7</f>
        <v>0.92211656951084153</v>
      </c>
      <c r="S15">
        <f t="shared" si="0"/>
        <v>17.405248176208509</v>
      </c>
      <c r="T15">
        <f t="shared" si="1"/>
        <v>16.049667739730221</v>
      </c>
      <c r="U15">
        <f t="shared" si="2"/>
        <v>14.799664557948853</v>
      </c>
      <c r="V15">
        <f t="shared" si="3"/>
        <v>302.94266407540965</v>
      </c>
      <c r="X15">
        <f>1/(S7^2+$S$31)</f>
        <v>17.405248176208509</v>
      </c>
      <c r="Y15">
        <f t="shared" si="4"/>
        <v>16.049667739730221</v>
      </c>
      <c r="Z15">
        <f t="shared" si="5"/>
        <v>14.799664557948853</v>
      </c>
      <c r="AA15">
        <f>X15^2</f>
        <v>302.94266407540965</v>
      </c>
    </row>
    <row r="16" spans="1:27" x14ac:dyDescent="0.25">
      <c r="A16">
        <v>2007</v>
      </c>
      <c r="B16" t="s">
        <v>63</v>
      </c>
      <c r="C16" t="s">
        <v>18</v>
      </c>
      <c r="D16" t="s">
        <v>89</v>
      </c>
      <c r="E16" s="1">
        <v>76863</v>
      </c>
      <c r="F16" s="1">
        <v>40008</v>
      </c>
      <c r="G16" s="1">
        <v>113718</v>
      </c>
      <c r="H16" s="1">
        <v>18804</v>
      </c>
      <c r="I16">
        <v>0</v>
      </c>
      <c r="J16">
        <v>31</v>
      </c>
      <c r="K16">
        <v>21.82</v>
      </c>
      <c r="L16">
        <v>41.87</v>
      </c>
      <c r="M16">
        <v>5.17</v>
      </c>
      <c r="N16">
        <v>0</v>
      </c>
      <c r="Q16" s="23" t="s">
        <v>33</v>
      </c>
      <c r="R16" s="23"/>
      <c r="S16">
        <f>SUM(S11:S15)</f>
        <v>73.001807328481846</v>
      </c>
      <c r="T16">
        <f t="shared" ref="T16:V16" si="6">SUM(T11:T15)</f>
        <v>63.676362551330357</v>
      </c>
      <c r="U16">
        <f t="shared" si="6"/>
        <v>55.627563911706062</v>
      </c>
      <c r="V16">
        <f t="shared" si="6"/>
        <v>1210.7929339089023</v>
      </c>
      <c r="X16">
        <f>SUM(X11:X15)</f>
        <v>73.001807328481846</v>
      </c>
      <c r="Y16">
        <f>SUM(Y11:Y15)</f>
        <v>63.676362551330357</v>
      </c>
      <c r="Z16">
        <f>SUM(Z11:Z15)</f>
        <v>55.627563911706062</v>
      </c>
      <c r="AA16">
        <f t="shared" ref="AA16" si="7">SUM(AA11:AA15)</f>
        <v>1210.7929339089023</v>
      </c>
    </row>
    <row r="17" spans="1:27" x14ac:dyDescent="0.25">
      <c r="A17">
        <v>2006</v>
      </c>
      <c r="B17" t="s">
        <v>63</v>
      </c>
      <c r="C17" t="s">
        <v>18</v>
      </c>
      <c r="D17" t="s">
        <v>89</v>
      </c>
      <c r="E17" s="1">
        <v>152623</v>
      </c>
      <c r="F17" s="1">
        <v>87399</v>
      </c>
      <c r="G17" s="1">
        <v>217846</v>
      </c>
      <c r="H17" s="1">
        <v>33278</v>
      </c>
      <c r="I17">
        <v>0</v>
      </c>
      <c r="J17">
        <v>32.9</v>
      </c>
      <c r="K17">
        <v>23.5</v>
      </c>
      <c r="L17">
        <v>43.95</v>
      </c>
      <c r="M17">
        <v>5.28</v>
      </c>
      <c r="N17">
        <v>0</v>
      </c>
    </row>
    <row r="18" spans="1:27" x14ac:dyDescent="0.25">
      <c r="A18">
        <v>2005</v>
      </c>
      <c r="B18" t="s">
        <v>63</v>
      </c>
      <c r="C18" t="s">
        <v>18</v>
      </c>
      <c r="D18" t="s">
        <v>89</v>
      </c>
      <c r="E18" s="1">
        <v>65162</v>
      </c>
      <c r="F18" s="1">
        <v>25926</v>
      </c>
      <c r="G18" s="1">
        <v>104398</v>
      </c>
      <c r="H18" s="1">
        <v>20019</v>
      </c>
      <c r="I18">
        <v>0</v>
      </c>
      <c r="J18">
        <v>31.4</v>
      </c>
      <c r="K18">
        <v>19.05</v>
      </c>
      <c r="L18">
        <v>47.02</v>
      </c>
      <c r="M18">
        <v>7.29</v>
      </c>
      <c r="N18">
        <v>0</v>
      </c>
      <c r="Q18" s="44" t="s">
        <v>34</v>
      </c>
      <c r="R18" s="44"/>
      <c r="S18" s="8">
        <f>U16-((T16^2)/S16)</f>
        <v>8.5389051241705261E-2</v>
      </c>
      <c r="Y18" s="24" t="s">
        <v>35</v>
      </c>
      <c r="Z18" s="8">
        <f>Z16-(Y16^2)/X16</f>
        <v>8.5389051241705261E-2</v>
      </c>
    </row>
    <row r="19" spans="1:27" x14ac:dyDescent="0.25">
      <c r="A19">
        <v>2004</v>
      </c>
      <c r="B19" t="s">
        <v>63</v>
      </c>
      <c r="C19" t="s">
        <v>18</v>
      </c>
      <c r="D19" t="s">
        <v>89</v>
      </c>
      <c r="E19" s="1">
        <v>40464</v>
      </c>
      <c r="F19" s="1">
        <v>13089</v>
      </c>
      <c r="G19" s="1">
        <v>67840</v>
      </c>
      <c r="H19" s="1">
        <v>13967</v>
      </c>
      <c r="I19">
        <v>0</v>
      </c>
      <c r="J19">
        <v>15.8</v>
      </c>
      <c r="K19">
        <v>8.5299999999999994</v>
      </c>
      <c r="L19">
        <v>27.46</v>
      </c>
      <c r="M19">
        <v>4.76</v>
      </c>
      <c r="N19">
        <v>0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63</v>
      </c>
      <c r="C20" t="s">
        <v>18</v>
      </c>
      <c r="D20" t="s">
        <v>89</v>
      </c>
      <c r="E20" s="1">
        <v>82531</v>
      </c>
      <c r="F20" s="1">
        <v>38735</v>
      </c>
      <c r="G20" s="1">
        <v>126327</v>
      </c>
      <c r="H20" s="1">
        <v>22345</v>
      </c>
      <c r="I20">
        <v>0</v>
      </c>
      <c r="J20">
        <v>25.4</v>
      </c>
      <c r="K20">
        <v>16.329999999999998</v>
      </c>
      <c r="L20">
        <v>37.19</v>
      </c>
      <c r="M20">
        <v>5.36</v>
      </c>
      <c r="N20">
        <v>0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63</v>
      </c>
      <c r="C21" t="s">
        <v>18</v>
      </c>
      <c r="D21" t="s">
        <v>89</v>
      </c>
      <c r="E21" s="1">
        <v>57190</v>
      </c>
      <c r="F21" s="1">
        <v>22663</v>
      </c>
      <c r="G21" s="1">
        <v>91717</v>
      </c>
      <c r="H21" s="1">
        <v>17616</v>
      </c>
      <c r="I21">
        <v>0</v>
      </c>
      <c r="J21">
        <v>16.3</v>
      </c>
      <c r="K21">
        <v>9.7200000000000006</v>
      </c>
      <c r="L21">
        <v>26.19</v>
      </c>
      <c r="M21">
        <v>4.16</v>
      </c>
      <c r="N21">
        <v>0</v>
      </c>
    </row>
    <row r="22" spans="1:27" x14ac:dyDescent="0.25">
      <c r="A22">
        <v>2001</v>
      </c>
      <c r="B22" t="s">
        <v>63</v>
      </c>
      <c r="C22" t="s">
        <v>18</v>
      </c>
      <c r="D22" t="s">
        <v>89</v>
      </c>
      <c r="E22" s="1">
        <v>124269</v>
      </c>
      <c r="F22" s="1">
        <v>70378</v>
      </c>
      <c r="G22" s="1">
        <v>178161</v>
      </c>
      <c r="H22" s="1">
        <v>27496</v>
      </c>
      <c r="I22">
        <v>0</v>
      </c>
      <c r="J22">
        <v>26.1</v>
      </c>
      <c r="K22">
        <v>18.239999999999998</v>
      </c>
      <c r="L22">
        <v>35.81</v>
      </c>
      <c r="M22">
        <v>4.51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63</v>
      </c>
      <c r="C23" t="s">
        <v>18</v>
      </c>
      <c r="D23" t="s">
        <v>89</v>
      </c>
      <c r="E23" s="1">
        <v>116980</v>
      </c>
      <c r="F23" s="1">
        <v>63391</v>
      </c>
      <c r="G23" s="1">
        <v>170568</v>
      </c>
      <c r="H23" s="1">
        <v>27341</v>
      </c>
      <c r="I23">
        <v>0</v>
      </c>
      <c r="J23">
        <v>31.9</v>
      </c>
      <c r="K23">
        <v>22.34</v>
      </c>
      <c r="L23">
        <v>43.26</v>
      </c>
      <c r="M23">
        <v>5.4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63</v>
      </c>
      <c r="C24" t="s">
        <v>18</v>
      </c>
      <c r="D24" t="s">
        <v>89</v>
      </c>
      <c r="E24" s="1">
        <v>207140</v>
      </c>
      <c r="F24" s="1">
        <v>126899</v>
      </c>
      <c r="G24" s="1">
        <v>287381</v>
      </c>
      <c r="H24" s="1">
        <v>40940</v>
      </c>
      <c r="I24">
        <v>0</v>
      </c>
      <c r="J24">
        <v>35</v>
      </c>
      <c r="K24">
        <v>26.1</v>
      </c>
      <c r="L24">
        <v>45.14</v>
      </c>
      <c r="M24">
        <v>4.91</v>
      </c>
      <c r="N24">
        <v>0</v>
      </c>
    </row>
    <row r="25" spans="1:27" x14ac:dyDescent="0.25">
      <c r="A25">
        <v>1998</v>
      </c>
      <c r="B25" t="s">
        <v>63</v>
      </c>
      <c r="C25" t="s">
        <v>18</v>
      </c>
      <c r="D25" t="s">
        <v>89</v>
      </c>
      <c r="E25" s="1">
        <v>116418</v>
      </c>
      <c r="F25" s="1">
        <v>66920</v>
      </c>
      <c r="G25" s="1">
        <v>165917</v>
      </c>
      <c r="H25" s="1">
        <v>25255</v>
      </c>
      <c r="I25">
        <v>0</v>
      </c>
      <c r="J25">
        <v>29.8</v>
      </c>
      <c r="K25">
        <v>21.4</v>
      </c>
      <c r="L25">
        <v>39.75</v>
      </c>
      <c r="M25">
        <v>4.72</v>
      </c>
      <c r="N25">
        <v>0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63</v>
      </c>
      <c r="C26" t="s">
        <v>18</v>
      </c>
      <c r="D26" t="s">
        <v>89</v>
      </c>
      <c r="E26" s="1">
        <v>218624</v>
      </c>
      <c r="F26" s="1">
        <v>135003</v>
      </c>
      <c r="G26" s="1">
        <v>302246</v>
      </c>
      <c r="H26" s="1">
        <v>42665</v>
      </c>
      <c r="I26">
        <v>0</v>
      </c>
      <c r="J26">
        <v>39.5</v>
      </c>
      <c r="K26">
        <v>29.77</v>
      </c>
      <c r="L26">
        <v>50.13</v>
      </c>
      <c r="M26">
        <v>5.26</v>
      </c>
      <c r="N26">
        <v>0</v>
      </c>
      <c r="Q26" s="40" t="s">
        <v>44</v>
      </c>
      <c r="R26" s="40"/>
      <c r="S26" s="29">
        <f>T16/S16</f>
        <v>0.87225734377793762</v>
      </c>
      <c r="T26" s="7"/>
      <c r="AA26" s="10"/>
    </row>
    <row r="27" spans="1:27" x14ac:dyDescent="0.25">
      <c r="A27">
        <v>1996</v>
      </c>
      <c r="B27" t="s">
        <v>63</v>
      </c>
      <c r="C27" t="s">
        <v>18</v>
      </c>
      <c r="D27" t="s">
        <v>89</v>
      </c>
      <c r="E27" s="1">
        <v>93486</v>
      </c>
      <c r="F27" s="1">
        <v>50746</v>
      </c>
      <c r="G27" s="1">
        <v>136226</v>
      </c>
      <c r="H27" s="1">
        <v>21807</v>
      </c>
      <c r="I27">
        <v>0</v>
      </c>
      <c r="J27">
        <v>21.4</v>
      </c>
      <c r="K27">
        <v>14.55</v>
      </c>
      <c r="L27">
        <v>30.29</v>
      </c>
      <c r="M27">
        <v>4.0199999999999996</v>
      </c>
      <c r="N27">
        <v>0</v>
      </c>
      <c r="Q27" s="44" t="s">
        <v>16</v>
      </c>
      <c r="R27" s="44"/>
      <c r="S27" s="7">
        <f>SQRT(1/S16)</f>
        <v>0.11703969837509536</v>
      </c>
      <c r="T27" s="7"/>
      <c r="AA27" s="10"/>
    </row>
    <row r="28" spans="1:27" x14ac:dyDescent="0.25">
      <c r="A28">
        <v>1995</v>
      </c>
      <c r="B28" t="s">
        <v>63</v>
      </c>
      <c r="C28" t="s">
        <v>18</v>
      </c>
      <c r="D28" t="s">
        <v>89</v>
      </c>
      <c r="E28" s="1">
        <v>172063</v>
      </c>
      <c r="F28" s="1">
        <v>112884</v>
      </c>
      <c r="G28" s="1">
        <v>231241</v>
      </c>
      <c r="H28" s="1">
        <v>30194</v>
      </c>
      <c r="I28">
        <v>0</v>
      </c>
      <c r="J28">
        <v>30.5</v>
      </c>
      <c r="K28">
        <v>23.33</v>
      </c>
      <c r="L28">
        <v>38.86</v>
      </c>
      <c r="M28">
        <v>3.99</v>
      </c>
      <c r="N28">
        <v>0</v>
      </c>
      <c r="Q28" s="40" t="s">
        <v>45</v>
      </c>
      <c r="R28" s="40"/>
      <c r="S28" s="35">
        <f>S26-1.96*S27</f>
        <v>0.64285953496275072</v>
      </c>
      <c r="T28" s="38">
        <f>MIN(1,S26+1.96*S27)</f>
        <v>1</v>
      </c>
    </row>
    <row r="29" spans="1:27" x14ac:dyDescent="0.25">
      <c r="A29">
        <v>1994</v>
      </c>
      <c r="B29" t="s">
        <v>63</v>
      </c>
      <c r="C29" t="s">
        <v>18</v>
      </c>
      <c r="D29" t="s">
        <v>89</v>
      </c>
      <c r="E29" s="1">
        <v>293754</v>
      </c>
      <c r="F29" s="1">
        <v>208171</v>
      </c>
      <c r="G29" s="1">
        <v>379336</v>
      </c>
      <c r="H29" s="1">
        <v>43665</v>
      </c>
      <c r="I29">
        <v>0</v>
      </c>
      <c r="J29">
        <v>43.6</v>
      </c>
      <c r="K29">
        <v>35.35</v>
      </c>
      <c r="L29">
        <v>52.15</v>
      </c>
      <c r="M29">
        <v>4.33</v>
      </c>
      <c r="N29">
        <v>0</v>
      </c>
      <c r="S29" s="7"/>
      <c r="T29" s="7"/>
    </row>
    <row r="30" spans="1:27" x14ac:dyDescent="0.25">
      <c r="A30">
        <v>1993</v>
      </c>
      <c r="B30" t="s">
        <v>63</v>
      </c>
      <c r="C30" t="s">
        <v>18</v>
      </c>
      <c r="D30" t="s">
        <v>89</v>
      </c>
      <c r="E30" s="1">
        <v>203243</v>
      </c>
      <c r="F30" s="1">
        <v>122977</v>
      </c>
      <c r="G30" s="1">
        <v>283509</v>
      </c>
      <c r="H30" s="1">
        <v>40953</v>
      </c>
      <c r="I30">
        <v>0</v>
      </c>
      <c r="J30">
        <v>22.6</v>
      </c>
      <c r="K30">
        <v>16.22</v>
      </c>
      <c r="L30">
        <v>30.64</v>
      </c>
      <c r="M30">
        <v>3.68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64</v>
      </c>
      <c r="C31" t="s">
        <v>18</v>
      </c>
      <c r="D31" t="s">
        <v>89</v>
      </c>
      <c r="E31" s="1">
        <v>1680</v>
      </c>
      <c r="F31">
        <v>0</v>
      </c>
      <c r="G31" s="1">
        <v>5929</v>
      </c>
      <c r="H31" s="1">
        <v>2168</v>
      </c>
      <c r="I31">
        <v>1</v>
      </c>
      <c r="J31">
        <v>0.5</v>
      </c>
      <c r="K31">
        <v>0.04</v>
      </c>
      <c r="L31">
        <v>6.17</v>
      </c>
      <c r="M31">
        <v>0.67</v>
      </c>
      <c r="N31">
        <v>1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64</v>
      </c>
      <c r="C32" t="s">
        <v>18</v>
      </c>
      <c r="D32" t="s">
        <v>89</v>
      </c>
      <c r="E32">
        <v>0</v>
      </c>
      <c r="I32">
        <v>2</v>
      </c>
      <c r="J32">
        <v>0</v>
      </c>
      <c r="N32">
        <v>2</v>
      </c>
      <c r="Q32" s="40" t="s">
        <v>44</v>
      </c>
      <c r="R32" s="40"/>
      <c r="S32" s="25">
        <f>Y16/X16</f>
        <v>0.87225734377793762</v>
      </c>
      <c r="T32" s="7"/>
    </row>
    <row r="33" spans="1:24" x14ac:dyDescent="0.25">
      <c r="A33">
        <v>2018</v>
      </c>
      <c r="B33" t="s">
        <v>64</v>
      </c>
      <c r="C33" t="s">
        <v>18</v>
      </c>
      <c r="D33" t="s">
        <v>89</v>
      </c>
      <c r="E33" s="1">
        <v>7109</v>
      </c>
      <c r="F33">
        <v>0</v>
      </c>
      <c r="G33" s="1">
        <v>16541</v>
      </c>
      <c r="H33" s="1">
        <v>4812</v>
      </c>
      <c r="I33">
        <v>1</v>
      </c>
      <c r="J33">
        <v>1</v>
      </c>
      <c r="K33">
        <v>0.26</v>
      </c>
      <c r="L33">
        <v>3.52</v>
      </c>
      <c r="M33">
        <v>0.64</v>
      </c>
      <c r="N33">
        <v>1</v>
      </c>
      <c r="Q33" s="44" t="s">
        <v>16</v>
      </c>
      <c r="R33" s="44"/>
      <c r="S33" s="7">
        <f>SQRT(1/X16)</f>
        <v>0.11703969837509536</v>
      </c>
      <c r="T33" s="7"/>
    </row>
    <row r="34" spans="1:24" x14ac:dyDescent="0.25">
      <c r="A34">
        <v>2017</v>
      </c>
      <c r="B34" t="s">
        <v>64</v>
      </c>
      <c r="C34" t="s">
        <v>18</v>
      </c>
      <c r="D34" t="s">
        <v>89</v>
      </c>
      <c r="E34">
        <v>0</v>
      </c>
      <c r="I34">
        <v>2</v>
      </c>
      <c r="J34">
        <v>0</v>
      </c>
      <c r="N34">
        <v>2</v>
      </c>
      <c r="Q34" s="40" t="s">
        <v>45</v>
      </c>
      <c r="R34" s="40"/>
      <c r="S34" s="35">
        <f>S32-1.96*S33</f>
        <v>0.64285953496275072</v>
      </c>
      <c r="T34" s="37">
        <f>MIN(1,S32+1.96*S33)</f>
        <v>1</v>
      </c>
    </row>
    <row r="35" spans="1:24" x14ac:dyDescent="0.25">
      <c r="A35">
        <v>2016</v>
      </c>
      <c r="B35" t="s">
        <v>64</v>
      </c>
      <c r="C35" t="s">
        <v>18</v>
      </c>
      <c r="D35" t="s">
        <v>89</v>
      </c>
      <c r="E35" s="1">
        <v>5660</v>
      </c>
      <c r="F35">
        <v>0</v>
      </c>
      <c r="G35" s="1">
        <v>14200</v>
      </c>
      <c r="H35" s="1">
        <v>4357</v>
      </c>
      <c r="I35">
        <v>1</v>
      </c>
      <c r="J35">
        <v>1.9</v>
      </c>
      <c r="K35">
        <v>0.43</v>
      </c>
      <c r="L35">
        <v>8.02</v>
      </c>
      <c r="M35">
        <v>1.43</v>
      </c>
      <c r="N35">
        <v>1</v>
      </c>
    </row>
    <row r="36" spans="1:24" x14ac:dyDescent="0.25">
      <c r="A36">
        <v>2015</v>
      </c>
      <c r="B36" t="s">
        <v>64</v>
      </c>
      <c r="C36" t="s">
        <v>18</v>
      </c>
      <c r="D36" t="s">
        <v>89</v>
      </c>
      <c r="E36">
        <v>0</v>
      </c>
      <c r="I36">
        <v>2</v>
      </c>
      <c r="J36">
        <v>0</v>
      </c>
      <c r="N36">
        <v>2</v>
      </c>
    </row>
    <row r="37" spans="1:24" x14ac:dyDescent="0.25">
      <c r="A37">
        <v>2014</v>
      </c>
      <c r="B37" t="s">
        <v>64</v>
      </c>
      <c r="C37" t="s">
        <v>18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62</v>
      </c>
    </row>
    <row r="38" spans="1:24" x14ac:dyDescent="0.25">
      <c r="A38">
        <v>2013</v>
      </c>
      <c r="B38" t="s">
        <v>64</v>
      </c>
      <c r="C38" t="s">
        <v>18</v>
      </c>
      <c r="D38" t="s">
        <v>89</v>
      </c>
      <c r="E38">
        <v>0</v>
      </c>
      <c r="I38">
        <v>2</v>
      </c>
      <c r="J38">
        <v>0</v>
      </c>
      <c r="N38">
        <v>2</v>
      </c>
      <c r="Q38" s="2" t="s">
        <v>2</v>
      </c>
      <c r="R38" t="s">
        <v>63</v>
      </c>
      <c r="S38" t="s">
        <v>64</v>
      </c>
      <c r="T38" t="s">
        <v>65</v>
      </c>
      <c r="U38" t="s">
        <v>66</v>
      </c>
      <c r="V38" t="s">
        <v>67</v>
      </c>
      <c r="W38" t="s">
        <v>68</v>
      </c>
      <c r="X38" t="s">
        <v>20</v>
      </c>
    </row>
    <row r="39" spans="1:24" x14ac:dyDescent="0.25">
      <c r="A39">
        <v>2012</v>
      </c>
      <c r="B39" t="s">
        <v>64</v>
      </c>
      <c r="C39" t="s">
        <v>18</v>
      </c>
      <c r="D39" t="s">
        <v>89</v>
      </c>
      <c r="E39">
        <v>0</v>
      </c>
      <c r="I39">
        <v>2</v>
      </c>
      <c r="J39">
        <v>0</v>
      </c>
      <c r="N39">
        <v>2</v>
      </c>
      <c r="Q39">
        <v>2015</v>
      </c>
      <c r="R39">
        <v>71205</v>
      </c>
      <c r="S39">
        <v>0</v>
      </c>
      <c r="T39">
        <v>6110</v>
      </c>
      <c r="U39">
        <v>0</v>
      </c>
      <c r="V39">
        <v>0</v>
      </c>
      <c r="W39">
        <v>2966</v>
      </c>
      <c r="X39">
        <v>80281</v>
      </c>
    </row>
    <row r="40" spans="1:24" x14ac:dyDescent="0.25">
      <c r="A40">
        <v>2011</v>
      </c>
      <c r="B40" t="s">
        <v>64</v>
      </c>
      <c r="C40" t="s">
        <v>18</v>
      </c>
      <c r="D40" t="s">
        <v>89</v>
      </c>
      <c r="E40">
        <v>0</v>
      </c>
      <c r="I40">
        <v>2</v>
      </c>
      <c r="J40">
        <v>0</v>
      </c>
      <c r="N40">
        <v>2</v>
      </c>
      <c r="Q40">
        <v>2016</v>
      </c>
      <c r="R40">
        <v>149468</v>
      </c>
      <c r="S40">
        <v>5660</v>
      </c>
      <c r="T40">
        <v>2220</v>
      </c>
      <c r="U40">
        <v>3735</v>
      </c>
      <c r="V40">
        <v>3496</v>
      </c>
      <c r="W40">
        <v>9103</v>
      </c>
      <c r="X40">
        <v>173682</v>
      </c>
    </row>
    <row r="41" spans="1:24" x14ac:dyDescent="0.25">
      <c r="A41">
        <v>2010</v>
      </c>
      <c r="B41" t="s">
        <v>64</v>
      </c>
      <c r="C41" t="s">
        <v>18</v>
      </c>
      <c r="D41" t="s">
        <v>89</v>
      </c>
      <c r="E41">
        <v>0</v>
      </c>
      <c r="I41">
        <v>2</v>
      </c>
      <c r="J41">
        <v>0</v>
      </c>
      <c r="N41">
        <v>2</v>
      </c>
      <c r="Q41">
        <v>2017</v>
      </c>
      <c r="R41">
        <v>78354</v>
      </c>
      <c r="S41">
        <v>0</v>
      </c>
      <c r="T41">
        <v>1114</v>
      </c>
      <c r="U41">
        <v>5872</v>
      </c>
      <c r="V41">
        <v>0</v>
      </c>
      <c r="W41">
        <v>3241</v>
      </c>
      <c r="X41">
        <v>88581</v>
      </c>
    </row>
    <row r="42" spans="1:24" x14ac:dyDescent="0.25">
      <c r="A42">
        <v>2009</v>
      </c>
      <c r="B42" t="s">
        <v>64</v>
      </c>
      <c r="C42" t="s">
        <v>18</v>
      </c>
      <c r="D42" t="s">
        <v>89</v>
      </c>
      <c r="E42">
        <v>0</v>
      </c>
      <c r="I42">
        <v>2</v>
      </c>
      <c r="J42">
        <v>0</v>
      </c>
      <c r="N42">
        <v>2</v>
      </c>
      <c r="Q42">
        <v>2018</v>
      </c>
      <c r="R42">
        <v>192918</v>
      </c>
      <c r="S42">
        <v>7109</v>
      </c>
      <c r="T42">
        <v>19519</v>
      </c>
      <c r="U42">
        <v>5296</v>
      </c>
      <c r="V42">
        <v>0</v>
      </c>
      <c r="W42">
        <v>7445</v>
      </c>
      <c r="X42">
        <v>232287</v>
      </c>
    </row>
    <row r="43" spans="1:24" x14ac:dyDescent="0.25">
      <c r="A43">
        <v>2008</v>
      </c>
      <c r="B43" t="s">
        <v>64</v>
      </c>
      <c r="C43" t="s">
        <v>18</v>
      </c>
      <c r="D43" t="s">
        <v>89</v>
      </c>
      <c r="E43">
        <v>0</v>
      </c>
      <c r="I43">
        <v>2</v>
      </c>
      <c r="J43">
        <v>0</v>
      </c>
      <c r="N43">
        <v>2</v>
      </c>
      <c r="Q43">
        <v>2019</v>
      </c>
      <c r="R43">
        <v>211019</v>
      </c>
      <c r="S43">
        <v>0</v>
      </c>
      <c r="T43">
        <v>2461</v>
      </c>
      <c r="U43">
        <v>6318</v>
      </c>
      <c r="V43">
        <v>0</v>
      </c>
      <c r="W43">
        <v>9044</v>
      </c>
      <c r="X43">
        <v>228842</v>
      </c>
    </row>
    <row r="44" spans="1:24" x14ac:dyDescent="0.25">
      <c r="A44">
        <v>2007</v>
      </c>
      <c r="B44" t="s">
        <v>64</v>
      </c>
      <c r="C44" t="s">
        <v>18</v>
      </c>
      <c r="D44" t="s">
        <v>89</v>
      </c>
      <c r="E44">
        <v>0</v>
      </c>
      <c r="I44">
        <v>2</v>
      </c>
      <c r="J44">
        <v>0</v>
      </c>
      <c r="N44">
        <v>2</v>
      </c>
      <c r="Q44" t="s">
        <v>20</v>
      </c>
      <c r="R44">
        <v>702964</v>
      </c>
      <c r="S44">
        <v>12769</v>
      </c>
      <c r="T44">
        <v>31424</v>
      </c>
      <c r="U44">
        <v>21221</v>
      </c>
      <c r="V44">
        <v>3496</v>
      </c>
      <c r="W44">
        <v>31799</v>
      </c>
      <c r="X44">
        <v>803673</v>
      </c>
    </row>
    <row r="45" spans="1:24" x14ac:dyDescent="0.25">
      <c r="A45">
        <v>2006</v>
      </c>
      <c r="B45" t="s">
        <v>64</v>
      </c>
      <c r="C45" t="s">
        <v>18</v>
      </c>
      <c r="D45" t="s">
        <v>89</v>
      </c>
      <c r="E45" s="1">
        <v>12021</v>
      </c>
      <c r="F45">
        <v>0</v>
      </c>
      <c r="G45" s="1">
        <v>26232</v>
      </c>
      <c r="H45" s="1">
        <v>7251</v>
      </c>
      <c r="I45">
        <v>1</v>
      </c>
      <c r="J45">
        <v>2.6</v>
      </c>
      <c r="K45">
        <v>0.81</v>
      </c>
      <c r="L45">
        <v>7.95</v>
      </c>
      <c r="M45">
        <v>1.52</v>
      </c>
      <c r="N45">
        <v>1</v>
      </c>
    </row>
    <row r="46" spans="1:24" x14ac:dyDescent="0.25">
      <c r="A46">
        <v>2005</v>
      </c>
      <c r="B46" t="s">
        <v>64</v>
      </c>
      <c r="C46" t="s">
        <v>18</v>
      </c>
      <c r="D46" t="s">
        <v>89</v>
      </c>
      <c r="E46">
        <v>0</v>
      </c>
      <c r="I46">
        <v>2</v>
      </c>
      <c r="J46">
        <v>0</v>
      </c>
      <c r="N46">
        <v>2</v>
      </c>
      <c r="Q46" s="2" t="s">
        <v>48</v>
      </c>
      <c r="R46" s="2" t="s">
        <v>62</v>
      </c>
    </row>
    <row r="47" spans="1:24" x14ac:dyDescent="0.25">
      <c r="A47">
        <v>2004</v>
      </c>
      <c r="B47" t="s">
        <v>64</v>
      </c>
      <c r="C47" t="s">
        <v>18</v>
      </c>
      <c r="D47" t="s">
        <v>89</v>
      </c>
      <c r="E47">
        <v>0</v>
      </c>
      <c r="I47">
        <v>2</v>
      </c>
      <c r="J47">
        <v>0</v>
      </c>
      <c r="N47">
        <v>2</v>
      </c>
      <c r="Q47" s="2" t="s">
        <v>2</v>
      </c>
      <c r="R47" t="s">
        <v>63</v>
      </c>
      <c r="S47" t="s">
        <v>64</v>
      </c>
      <c r="T47" t="s">
        <v>65</v>
      </c>
      <c r="U47" t="s">
        <v>66</v>
      </c>
      <c r="V47" t="s">
        <v>67</v>
      </c>
      <c r="W47" t="s">
        <v>68</v>
      </c>
      <c r="X47" t="s">
        <v>20</v>
      </c>
    </row>
    <row r="48" spans="1:24" x14ac:dyDescent="0.25">
      <c r="A48">
        <v>2003</v>
      </c>
      <c r="B48" t="s">
        <v>64</v>
      </c>
      <c r="C48" t="s">
        <v>18</v>
      </c>
      <c r="D48" t="s">
        <v>89</v>
      </c>
      <c r="E48" s="1">
        <v>5856</v>
      </c>
      <c r="F48">
        <v>0</v>
      </c>
      <c r="G48" s="1">
        <v>14765</v>
      </c>
      <c r="H48" s="1">
        <v>4545</v>
      </c>
      <c r="I48">
        <v>1</v>
      </c>
      <c r="J48">
        <v>1.8</v>
      </c>
      <c r="K48">
        <v>0.4</v>
      </c>
      <c r="L48">
        <v>7.68</v>
      </c>
      <c r="M48">
        <v>1.36</v>
      </c>
      <c r="N48">
        <v>1</v>
      </c>
      <c r="Q48">
        <v>2015</v>
      </c>
      <c r="R48">
        <v>22579</v>
      </c>
      <c r="T48">
        <v>5366</v>
      </c>
      <c r="W48">
        <v>3613</v>
      </c>
      <c r="X48">
        <v>10519.333333333334</v>
      </c>
    </row>
    <row r="49" spans="1:24" x14ac:dyDescent="0.25">
      <c r="A49">
        <v>2002</v>
      </c>
      <c r="B49" t="s">
        <v>64</v>
      </c>
      <c r="C49" t="s">
        <v>18</v>
      </c>
      <c r="D49" t="s">
        <v>89</v>
      </c>
      <c r="E49" s="1">
        <v>3963</v>
      </c>
      <c r="F49">
        <v>0</v>
      </c>
      <c r="G49" s="1">
        <v>10471</v>
      </c>
      <c r="H49" s="1">
        <v>3321</v>
      </c>
      <c r="I49">
        <v>1</v>
      </c>
      <c r="J49">
        <v>1.1000000000000001</v>
      </c>
      <c r="K49">
        <v>0.23</v>
      </c>
      <c r="L49">
        <v>5.5</v>
      </c>
      <c r="M49">
        <v>0.93</v>
      </c>
      <c r="N49">
        <v>1</v>
      </c>
      <c r="Q49">
        <v>2016</v>
      </c>
      <c r="R49">
        <v>29862</v>
      </c>
      <c r="S49">
        <v>4357</v>
      </c>
      <c r="T49">
        <v>2629</v>
      </c>
      <c r="U49">
        <v>3475</v>
      </c>
      <c r="V49">
        <v>3353</v>
      </c>
      <c r="W49">
        <v>5666</v>
      </c>
      <c r="X49">
        <v>8223.6666666666661</v>
      </c>
    </row>
    <row r="50" spans="1:24" x14ac:dyDescent="0.25">
      <c r="A50">
        <v>2001</v>
      </c>
      <c r="B50" t="s">
        <v>64</v>
      </c>
      <c r="C50" t="s">
        <v>18</v>
      </c>
      <c r="D50" t="s">
        <v>89</v>
      </c>
      <c r="E50" s="1">
        <v>3060</v>
      </c>
      <c r="F50">
        <v>0</v>
      </c>
      <c r="G50" s="1">
        <v>9294</v>
      </c>
      <c r="H50" s="1">
        <v>3180</v>
      </c>
      <c r="I50">
        <v>1</v>
      </c>
      <c r="J50">
        <v>0.6</v>
      </c>
      <c r="K50">
        <v>0.08</v>
      </c>
      <c r="L50">
        <v>4.7</v>
      </c>
      <c r="M50">
        <v>0.66</v>
      </c>
      <c r="N50">
        <v>1</v>
      </c>
      <c r="Q50">
        <v>2017</v>
      </c>
      <c r="R50">
        <v>20216</v>
      </c>
      <c r="T50">
        <v>1895</v>
      </c>
      <c r="U50">
        <v>4583</v>
      </c>
      <c r="W50">
        <v>3327</v>
      </c>
      <c r="X50">
        <v>7505.25</v>
      </c>
    </row>
    <row r="51" spans="1:24" x14ac:dyDescent="0.25">
      <c r="A51">
        <v>2000</v>
      </c>
      <c r="B51" t="s">
        <v>64</v>
      </c>
      <c r="C51" t="s">
        <v>18</v>
      </c>
      <c r="D51" t="s">
        <v>89</v>
      </c>
      <c r="E51" s="1">
        <v>4295</v>
      </c>
      <c r="F51">
        <v>0</v>
      </c>
      <c r="G51" s="1">
        <v>11295</v>
      </c>
      <c r="H51" s="1">
        <v>3571</v>
      </c>
      <c r="I51">
        <v>1</v>
      </c>
      <c r="J51">
        <v>1.2</v>
      </c>
      <c r="K51">
        <v>0.23</v>
      </c>
      <c r="L51">
        <v>5.64</v>
      </c>
      <c r="M51">
        <v>0.96</v>
      </c>
      <c r="N51">
        <v>1</v>
      </c>
      <c r="Q51">
        <v>2018</v>
      </c>
      <c r="R51">
        <v>36862</v>
      </c>
      <c r="S51">
        <v>4812</v>
      </c>
      <c r="T51">
        <v>8680</v>
      </c>
      <c r="U51">
        <v>4073</v>
      </c>
      <c r="W51">
        <v>4941</v>
      </c>
      <c r="X51">
        <v>11873.6</v>
      </c>
    </row>
    <row r="52" spans="1:24" x14ac:dyDescent="0.25">
      <c r="A52">
        <v>1999</v>
      </c>
      <c r="B52" t="s">
        <v>64</v>
      </c>
      <c r="C52" t="s">
        <v>18</v>
      </c>
      <c r="D52" t="s">
        <v>89</v>
      </c>
      <c r="E52" s="1">
        <v>2577</v>
      </c>
      <c r="F52">
        <v>0</v>
      </c>
      <c r="G52" s="1">
        <v>8446</v>
      </c>
      <c r="H52" s="1">
        <v>2994</v>
      </c>
      <c r="I52">
        <v>1</v>
      </c>
      <c r="J52">
        <v>0.4</v>
      </c>
      <c r="K52">
        <v>0.05</v>
      </c>
      <c r="L52">
        <v>4.07</v>
      </c>
      <c r="M52">
        <v>0.5</v>
      </c>
      <c r="N52">
        <v>2</v>
      </c>
      <c r="Q52">
        <v>2019</v>
      </c>
      <c r="R52">
        <v>39336</v>
      </c>
      <c r="T52">
        <v>2886</v>
      </c>
      <c r="U52">
        <v>4822</v>
      </c>
      <c r="W52">
        <v>5888</v>
      </c>
      <c r="X52">
        <v>13233</v>
      </c>
    </row>
    <row r="53" spans="1:24" x14ac:dyDescent="0.25">
      <c r="A53">
        <v>1998</v>
      </c>
      <c r="B53" t="s">
        <v>64</v>
      </c>
      <c r="C53" t="s">
        <v>18</v>
      </c>
      <c r="D53" t="s">
        <v>89</v>
      </c>
      <c r="E53" s="1">
        <v>17987</v>
      </c>
      <c r="F53" s="1">
        <v>3249</v>
      </c>
      <c r="G53" s="1">
        <v>32724</v>
      </c>
      <c r="H53" s="1">
        <v>7519</v>
      </c>
      <c r="I53">
        <v>1</v>
      </c>
      <c r="J53">
        <v>4.5999999999999996</v>
      </c>
      <c r="K53">
        <v>2.11</v>
      </c>
      <c r="L53">
        <v>9.7200000000000006</v>
      </c>
      <c r="M53">
        <v>1.8</v>
      </c>
      <c r="N53">
        <v>1</v>
      </c>
      <c r="Q53" t="s">
        <v>20</v>
      </c>
      <c r="R53">
        <v>29771</v>
      </c>
      <c r="S53">
        <v>4584.5</v>
      </c>
      <c r="T53">
        <v>4291.2</v>
      </c>
      <c r="U53">
        <v>4238.25</v>
      </c>
      <c r="V53">
        <v>3353</v>
      </c>
      <c r="W53">
        <v>4687</v>
      </c>
      <c r="X53">
        <v>10146.40909090909</v>
      </c>
    </row>
    <row r="54" spans="1:24" ht="15.75" thickBot="1" x14ac:dyDescent="0.3">
      <c r="A54">
        <v>1997</v>
      </c>
      <c r="B54" t="s">
        <v>64</v>
      </c>
      <c r="C54" t="s">
        <v>18</v>
      </c>
      <c r="D54" t="s">
        <v>89</v>
      </c>
      <c r="E54" s="1">
        <v>2048</v>
      </c>
      <c r="F54">
        <v>0</v>
      </c>
      <c r="G54" s="1">
        <v>7376</v>
      </c>
      <c r="H54" s="1">
        <v>2718</v>
      </c>
      <c r="I54">
        <v>1</v>
      </c>
      <c r="J54">
        <v>0.4</v>
      </c>
      <c r="K54">
        <v>0.03</v>
      </c>
      <c r="L54">
        <v>4.74</v>
      </c>
      <c r="M54">
        <v>0.49</v>
      </c>
      <c r="N54">
        <v>2</v>
      </c>
    </row>
    <row r="55" spans="1:24" x14ac:dyDescent="0.25">
      <c r="A55">
        <v>1996</v>
      </c>
      <c r="B55" t="s">
        <v>64</v>
      </c>
      <c r="C55" t="s">
        <v>18</v>
      </c>
      <c r="D55" t="s">
        <v>89</v>
      </c>
      <c r="E55" s="1">
        <v>6994</v>
      </c>
      <c r="F55">
        <v>0</v>
      </c>
      <c r="G55" s="1">
        <v>15912</v>
      </c>
      <c r="H55" s="1">
        <v>4550</v>
      </c>
      <c r="I55">
        <v>1</v>
      </c>
      <c r="J55">
        <v>1.6</v>
      </c>
      <c r="K55">
        <v>0.46</v>
      </c>
      <c r="L55">
        <v>5.45</v>
      </c>
      <c r="M55">
        <v>1.02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64</v>
      </c>
      <c r="C56" t="s">
        <v>18</v>
      </c>
      <c r="D56" t="s">
        <v>89</v>
      </c>
      <c r="E56" s="1">
        <v>1595</v>
      </c>
      <c r="F56">
        <v>0</v>
      </c>
      <c r="G56" s="1">
        <v>5432</v>
      </c>
      <c r="H56" s="1">
        <v>1958</v>
      </c>
      <c r="I56">
        <v>1</v>
      </c>
      <c r="J56">
        <v>0.3</v>
      </c>
      <c r="K56">
        <v>0.03</v>
      </c>
      <c r="L56">
        <v>3.04</v>
      </c>
      <c r="M56">
        <v>0.35</v>
      </c>
      <c r="N56">
        <v>2</v>
      </c>
      <c r="Q56" s="14">
        <v>2015</v>
      </c>
      <c r="R56">
        <v>80281</v>
      </c>
      <c r="S56">
        <v>71205</v>
      </c>
      <c r="T56" s="3">
        <f>S56/R56</f>
        <v>0.88694709831716101</v>
      </c>
      <c r="U56">
        <v>22579</v>
      </c>
      <c r="V56">
        <v>24325</v>
      </c>
      <c r="W56" s="31">
        <f>SQRT((U56/R56)^2+(V56*T56/R56)^2)</f>
        <v>0.38900431065302676</v>
      </c>
    </row>
    <row r="57" spans="1:24" x14ac:dyDescent="0.25">
      <c r="A57">
        <v>1994</v>
      </c>
      <c r="B57" t="s">
        <v>64</v>
      </c>
      <c r="C57" t="s">
        <v>18</v>
      </c>
      <c r="D57" t="s">
        <v>89</v>
      </c>
      <c r="E57" s="1">
        <v>4631</v>
      </c>
      <c r="F57">
        <v>0</v>
      </c>
      <c r="G57" s="1">
        <v>12309</v>
      </c>
      <c r="H57" s="1">
        <v>3917</v>
      </c>
      <c r="I57">
        <v>1</v>
      </c>
      <c r="J57">
        <v>0.7</v>
      </c>
      <c r="K57">
        <v>0.13</v>
      </c>
      <c r="L57">
        <v>3.49</v>
      </c>
      <c r="M57">
        <v>0.57999999999999996</v>
      </c>
      <c r="N57">
        <v>1</v>
      </c>
      <c r="Q57" s="14">
        <v>2016</v>
      </c>
      <c r="R57">
        <v>173682</v>
      </c>
      <c r="S57">
        <v>149468</v>
      </c>
      <c r="T57" s="3">
        <f t="shared" ref="T57:T60" si="8">S57/R57</f>
        <v>0.86058428622424887</v>
      </c>
      <c r="U57">
        <v>29862</v>
      </c>
      <c r="V57">
        <v>32851</v>
      </c>
      <c r="W57" s="31">
        <f t="shared" ref="W57:W60" si="9">SQRT((U57/R57)^2+(V57*T57/R57)^2)</f>
        <v>0.23676413082197453</v>
      </c>
    </row>
    <row r="58" spans="1:24" x14ac:dyDescent="0.25">
      <c r="A58">
        <v>1993</v>
      </c>
      <c r="B58" t="s">
        <v>64</v>
      </c>
      <c r="C58" t="s">
        <v>18</v>
      </c>
      <c r="D58" t="s">
        <v>89</v>
      </c>
      <c r="E58" s="1">
        <v>44438</v>
      </c>
      <c r="F58" s="1">
        <v>12476</v>
      </c>
      <c r="G58" s="1">
        <v>76401</v>
      </c>
      <c r="H58" s="1">
        <v>16308</v>
      </c>
      <c r="I58">
        <v>1</v>
      </c>
      <c r="J58">
        <v>4.9000000000000004</v>
      </c>
      <c r="K58">
        <v>2.48</v>
      </c>
      <c r="L58">
        <v>9.6199999999999992</v>
      </c>
      <c r="M58">
        <v>1.72</v>
      </c>
      <c r="N58">
        <v>1</v>
      </c>
      <c r="Q58" s="14">
        <v>2017</v>
      </c>
      <c r="R58">
        <v>88581</v>
      </c>
      <c r="S58">
        <v>78354</v>
      </c>
      <c r="T58" s="3">
        <f t="shared" si="8"/>
        <v>0.88454634741084426</v>
      </c>
      <c r="U58">
        <v>20216</v>
      </c>
      <c r="V58">
        <v>21783</v>
      </c>
      <c r="W58" s="31">
        <f t="shared" si="9"/>
        <v>0.31527642179963689</v>
      </c>
    </row>
    <row r="59" spans="1:24" x14ac:dyDescent="0.25">
      <c r="A59">
        <v>2020</v>
      </c>
      <c r="B59" t="s">
        <v>65</v>
      </c>
      <c r="C59" t="s">
        <v>18</v>
      </c>
      <c r="D59" t="s">
        <v>89</v>
      </c>
      <c r="E59" s="1">
        <v>1391</v>
      </c>
      <c r="F59">
        <v>0</v>
      </c>
      <c r="G59" s="1">
        <v>5229</v>
      </c>
      <c r="H59" s="1">
        <v>1958</v>
      </c>
      <c r="I59">
        <v>1</v>
      </c>
      <c r="J59">
        <v>0.4</v>
      </c>
      <c r="K59">
        <v>0.03</v>
      </c>
      <c r="L59">
        <v>6.41</v>
      </c>
      <c r="M59">
        <v>0.61</v>
      </c>
      <c r="N59">
        <v>2</v>
      </c>
      <c r="Q59" s="14">
        <v>2018</v>
      </c>
      <c r="R59">
        <v>232287</v>
      </c>
      <c r="S59">
        <v>192918</v>
      </c>
      <c r="T59" s="3">
        <f t="shared" si="8"/>
        <v>0.83051569825259275</v>
      </c>
      <c r="U59">
        <v>36862</v>
      </c>
      <c r="V59">
        <v>41706</v>
      </c>
      <c r="W59" s="31">
        <f t="shared" si="9"/>
        <v>0.21775749827541432</v>
      </c>
    </row>
    <row r="60" spans="1:24" ht="15.75" thickBot="1" x14ac:dyDescent="0.3">
      <c r="A60">
        <v>2019</v>
      </c>
      <c r="B60" t="s">
        <v>65</v>
      </c>
      <c r="C60" t="s">
        <v>18</v>
      </c>
      <c r="D60" t="s">
        <v>89</v>
      </c>
      <c r="E60" s="1">
        <v>2461</v>
      </c>
      <c r="F60">
        <v>0</v>
      </c>
      <c r="G60" s="1">
        <v>8117</v>
      </c>
      <c r="H60" s="1">
        <v>2886</v>
      </c>
      <c r="I60">
        <v>1</v>
      </c>
      <c r="J60">
        <v>0.5</v>
      </c>
      <c r="K60">
        <v>0.05</v>
      </c>
      <c r="L60">
        <v>5.07</v>
      </c>
      <c r="M60">
        <v>0.62</v>
      </c>
      <c r="N60">
        <v>1</v>
      </c>
      <c r="Q60" s="16">
        <v>2019</v>
      </c>
      <c r="R60" s="17">
        <v>228842</v>
      </c>
      <c r="S60" s="17">
        <v>211019</v>
      </c>
      <c r="T60" s="28">
        <f t="shared" si="8"/>
        <v>0.92211656951084153</v>
      </c>
      <c r="U60" s="17">
        <v>39336</v>
      </c>
      <c r="V60">
        <v>41458</v>
      </c>
      <c r="W60" s="32">
        <f t="shared" si="9"/>
        <v>0.23969550507014273</v>
      </c>
    </row>
    <row r="61" spans="1:24" x14ac:dyDescent="0.25">
      <c r="A61">
        <v>2018</v>
      </c>
      <c r="B61" t="s">
        <v>65</v>
      </c>
      <c r="C61" t="s">
        <v>18</v>
      </c>
      <c r="D61" t="s">
        <v>89</v>
      </c>
      <c r="E61" s="1">
        <v>19519</v>
      </c>
      <c r="F61" s="1">
        <v>2508</v>
      </c>
      <c r="G61" s="1">
        <v>36531</v>
      </c>
      <c r="H61" s="1">
        <v>8680</v>
      </c>
      <c r="I61">
        <v>1</v>
      </c>
      <c r="J61">
        <v>2.7</v>
      </c>
      <c r="K61">
        <v>1.1399999999999999</v>
      </c>
      <c r="L61">
        <v>6.06</v>
      </c>
      <c r="M61">
        <v>1.1299999999999999</v>
      </c>
      <c r="N61">
        <v>1</v>
      </c>
    </row>
    <row r="62" spans="1:24" x14ac:dyDescent="0.25">
      <c r="A62">
        <v>2017</v>
      </c>
      <c r="B62" t="s">
        <v>65</v>
      </c>
      <c r="C62" t="s">
        <v>18</v>
      </c>
      <c r="D62" t="s">
        <v>89</v>
      </c>
      <c r="E62" s="1">
        <v>1114</v>
      </c>
      <c r="F62">
        <v>0</v>
      </c>
      <c r="G62" s="1">
        <v>4828</v>
      </c>
      <c r="H62" s="1">
        <v>1895</v>
      </c>
      <c r="I62">
        <v>1</v>
      </c>
      <c r="J62">
        <v>0.3</v>
      </c>
      <c r="K62">
        <v>0.01</v>
      </c>
      <c r="L62">
        <v>7.35</v>
      </c>
      <c r="M62">
        <v>0.48</v>
      </c>
      <c r="N62">
        <v>2</v>
      </c>
    </row>
    <row r="63" spans="1:24" x14ac:dyDescent="0.25">
      <c r="A63">
        <v>2016</v>
      </c>
      <c r="B63" t="s">
        <v>65</v>
      </c>
      <c r="C63" t="s">
        <v>18</v>
      </c>
      <c r="D63" t="s">
        <v>89</v>
      </c>
      <c r="E63" s="1">
        <v>2220</v>
      </c>
      <c r="F63">
        <v>0</v>
      </c>
      <c r="G63" s="1">
        <v>7372</v>
      </c>
      <c r="H63" s="1">
        <v>2629</v>
      </c>
      <c r="I63">
        <v>1</v>
      </c>
      <c r="J63">
        <v>0.7</v>
      </c>
      <c r="K63">
        <v>7.0000000000000007E-2</v>
      </c>
      <c r="L63">
        <v>7.07</v>
      </c>
      <c r="M63">
        <v>0.87</v>
      </c>
      <c r="N63">
        <v>1</v>
      </c>
    </row>
    <row r="64" spans="1:24" x14ac:dyDescent="0.25">
      <c r="A64">
        <v>2015</v>
      </c>
      <c r="B64" t="s">
        <v>65</v>
      </c>
      <c r="C64" t="s">
        <v>18</v>
      </c>
      <c r="D64" t="s">
        <v>89</v>
      </c>
      <c r="E64" s="1">
        <v>6110</v>
      </c>
      <c r="F64">
        <v>0</v>
      </c>
      <c r="G64" s="1">
        <v>16627</v>
      </c>
      <c r="H64" s="1">
        <v>5366</v>
      </c>
      <c r="I64">
        <v>1</v>
      </c>
      <c r="J64">
        <v>1.4</v>
      </c>
      <c r="K64">
        <v>0.26</v>
      </c>
      <c r="L64">
        <v>7.38</v>
      </c>
      <c r="M64">
        <v>1.22</v>
      </c>
      <c r="N64">
        <v>1</v>
      </c>
    </row>
    <row r="65" spans="1:14" x14ac:dyDescent="0.25">
      <c r="A65">
        <v>2014</v>
      </c>
      <c r="B65" t="s">
        <v>65</v>
      </c>
      <c r="C65" t="s">
        <v>18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65</v>
      </c>
      <c r="C66" t="s">
        <v>18</v>
      </c>
      <c r="D66" t="s">
        <v>89</v>
      </c>
      <c r="E66" s="1">
        <v>6035</v>
      </c>
      <c r="F66">
        <v>0</v>
      </c>
      <c r="G66" s="1">
        <v>14853</v>
      </c>
      <c r="H66" s="1">
        <v>4499</v>
      </c>
      <c r="I66">
        <v>1</v>
      </c>
      <c r="J66">
        <v>2</v>
      </c>
      <c r="K66">
        <v>0.48</v>
      </c>
      <c r="L66">
        <v>7.96</v>
      </c>
      <c r="M66">
        <v>1.45</v>
      </c>
      <c r="N66">
        <v>1</v>
      </c>
    </row>
    <row r="67" spans="1:14" x14ac:dyDescent="0.25">
      <c r="A67">
        <v>2012</v>
      </c>
      <c r="B67" t="s">
        <v>65</v>
      </c>
      <c r="C67" t="s">
        <v>18</v>
      </c>
      <c r="D67" t="s">
        <v>89</v>
      </c>
      <c r="E67" s="1">
        <v>6374</v>
      </c>
      <c r="F67">
        <v>0</v>
      </c>
      <c r="G67" s="1">
        <v>16953</v>
      </c>
      <c r="H67" s="1">
        <v>5397</v>
      </c>
      <c r="I67">
        <v>1</v>
      </c>
      <c r="J67">
        <v>1.8</v>
      </c>
      <c r="K67">
        <v>0.35</v>
      </c>
      <c r="L67">
        <v>8.9700000000000006</v>
      </c>
      <c r="M67">
        <v>1.53</v>
      </c>
      <c r="N67">
        <v>1</v>
      </c>
    </row>
    <row r="68" spans="1:14" x14ac:dyDescent="0.25">
      <c r="A68">
        <v>2011</v>
      </c>
      <c r="B68" t="s">
        <v>65</v>
      </c>
      <c r="C68" t="s">
        <v>18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65</v>
      </c>
      <c r="C69" t="s">
        <v>18</v>
      </c>
      <c r="D69" t="s">
        <v>89</v>
      </c>
      <c r="E69" s="1">
        <v>2895</v>
      </c>
      <c r="F69">
        <v>0</v>
      </c>
      <c r="G69" s="1">
        <v>8561</v>
      </c>
      <c r="H69" s="1">
        <v>2891</v>
      </c>
      <c r="I69">
        <v>1</v>
      </c>
      <c r="J69">
        <v>1.1000000000000001</v>
      </c>
      <c r="K69">
        <v>0.16</v>
      </c>
      <c r="L69">
        <v>7.04</v>
      </c>
      <c r="M69">
        <v>1.05</v>
      </c>
      <c r="N69">
        <v>1</v>
      </c>
    </row>
    <row r="70" spans="1:14" x14ac:dyDescent="0.25">
      <c r="A70">
        <v>2009</v>
      </c>
      <c r="B70" t="s">
        <v>65</v>
      </c>
      <c r="C70" t="s">
        <v>18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65</v>
      </c>
      <c r="C71" t="s">
        <v>18</v>
      </c>
      <c r="D71" t="s">
        <v>89</v>
      </c>
      <c r="E71">
        <v>0</v>
      </c>
      <c r="I71">
        <v>2</v>
      </c>
      <c r="J71">
        <v>0</v>
      </c>
      <c r="N71">
        <v>2</v>
      </c>
    </row>
    <row r="72" spans="1:14" x14ac:dyDescent="0.25">
      <c r="A72">
        <v>2007</v>
      </c>
      <c r="B72" t="s">
        <v>65</v>
      </c>
      <c r="C72" t="s">
        <v>18</v>
      </c>
      <c r="D72" t="s">
        <v>89</v>
      </c>
      <c r="E72" s="1">
        <v>3276</v>
      </c>
      <c r="F72">
        <v>0</v>
      </c>
      <c r="G72" s="1">
        <v>7117</v>
      </c>
      <c r="H72" s="1">
        <v>1960</v>
      </c>
      <c r="I72">
        <v>1</v>
      </c>
      <c r="J72">
        <v>1.3</v>
      </c>
      <c r="K72">
        <v>0.43</v>
      </c>
      <c r="L72">
        <v>3.99</v>
      </c>
      <c r="M72">
        <v>0.75</v>
      </c>
      <c r="N72">
        <v>1</v>
      </c>
    </row>
    <row r="73" spans="1:14" x14ac:dyDescent="0.25">
      <c r="A73">
        <v>2006</v>
      </c>
      <c r="B73" t="s">
        <v>65</v>
      </c>
      <c r="C73" t="s">
        <v>18</v>
      </c>
      <c r="D73" t="s">
        <v>89</v>
      </c>
      <c r="E73" s="1">
        <v>5190</v>
      </c>
      <c r="F73">
        <v>0</v>
      </c>
      <c r="G73" s="1">
        <v>14097</v>
      </c>
      <c r="H73" s="1">
        <v>4544</v>
      </c>
      <c r="I73">
        <v>1</v>
      </c>
      <c r="J73">
        <v>1.1000000000000001</v>
      </c>
      <c r="K73">
        <v>0.2</v>
      </c>
      <c r="L73">
        <v>5.89</v>
      </c>
      <c r="M73">
        <v>0.97</v>
      </c>
      <c r="N73">
        <v>1</v>
      </c>
    </row>
    <row r="74" spans="1:14" x14ac:dyDescent="0.25">
      <c r="A74">
        <v>2005</v>
      </c>
      <c r="B74" t="s">
        <v>65</v>
      </c>
      <c r="C74" t="s">
        <v>18</v>
      </c>
      <c r="D74" t="s">
        <v>89</v>
      </c>
      <c r="E74">
        <v>0</v>
      </c>
      <c r="I74">
        <v>2</v>
      </c>
      <c r="J74">
        <v>0</v>
      </c>
      <c r="N74">
        <v>2</v>
      </c>
    </row>
    <row r="75" spans="1:14" x14ac:dyDescent="0.25">
      <c r="A75">
        <v>2004</v>
      </c>
      <c r="B75" t="s">
        <v>65</v>
      </c>
      <c r="C75" t="s">
        <v>18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65</v>
      </c>
      <c r="C76" t="s">
        <v>18</v>
      </c>
      <c r="D76" t="s">
        <v>89</v>
      </c>
      <c r="E76" s="1">
        <v>2601</v>
      </c>
      <c r="F76">
        <v>0</v>
      </c>
      <c r="G76" s="1">
        <v>8270</v>
      </c>
      <c r="H76" s="1">
        <v>2893</v>
      </c>
      <c r="I76">
        <v>1</v>
      </c>
      <c r="J76">
        <v>0.8</v>
      </c>
      <c r="K76">
        <v>0.09</v>
      </c>
      <c r="L76">
        <v>6.6</v>
      </c>
      <c r="M76">
        <v>0.88</v>
      </c>
      <c r="N76">
        <v>1</v>
      </c>
    </row>
    <row r="77" spans="1:14" x14ac:dyDescent="0.25">
      <c r="A77">
        <v>2002</v>
      </c>
      <c r="B77" t="s">
        <v>65</v>
      </c>
      <c r="C77" t="s">
        <v>18</v>
      </c>
      <c r="D77" t="s">
        <v>89</v>
      </c>
      <c r="E77">
        <v>0</v>
      </c>
      <c r="I77">
        <v>2</v>
      </c>
      <c r="J77">
        <v>0</v>
      </c>
      <c r="N77">
        <v>2</v>
      </c>
    </row>
    <row r="78" spans="1:14" x14ac:dyDescent="0.25">
      <c r="A78">
        <v>2001</v>
      </c>
      <c r="B78" t="s">
        <v>65</v>
      </c>
      <c r="C78" t="s">
        <v>18</v>
      </c>
      <c r="D78" t="s">
        <v>89</v>
      </c>
      <c r="E78" s="1">
        <v>2600</v>
      </c>
      <c r="F78">
        <v>0</v>
      </c>
      <c r="G78" s="1">
        <v>8308</v>
      </c>
      <c r="H78" s="1">
        <v>2913</v>
      </c>
      <c r="I78">
        <v>1</v>
      </c>
      <c r="J78">
        <v>0.5</v>
      </c>
      <c r="K78">
        <v>0.06</v>
      </c>
      <c r="L78">
        <v>4.68</v>
      </c>
      <c r="M78">
        <v>0.61</v>
      </c>
      <c r="N78">
        <v>1</v>
      </c>
    </row>
    <row r="79" spans="1:14" x14ac:dyDescent="0.25">
      <c r="A79">
        <v>2000</v>
      </c>
      <c r="B79" t="s">
        <v>65</v>
      </c>
      <c r="C79" t="s">
        <v>18</v>
      </c>
      <c r="D79" t="s">
        <v>89</v>
      </c>
      <c r="E79" s="1">
        <v>3019</v>
      </c>
      <c r="F79">
        <v>0</v>
      </c>
      <c r="G79" s="1">
        <v>8754</v>
      </c>
      <c r="H79" s="1">
        <v>2926</v>
      </c>
      <c r="I79">
        <v>1</v>
      </c>
      <c r="J79">
        <v>0.8</v>
      </c>
      <c r="K79">
        <v>0.13</v>
      </c>
      <c r="L79">
        <v>5.2</v>
      </c>
      <c r="M79">
        <v>0.79</v>
      </c>
      <c r="N79">
        <v>1</v>
      </c>
    </row>
    <row r="80" spans="1:14" x14ac:dyDescent="0.25">
      <c r="A80">
        <v>1999</v>
      </c>
      <c r="B80" t="s">
        <v>65</v>
      </c>
      <c r="C80" t="s">
        <v>18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65</v>
      </c>
      <c r="C81" t="s">
        <v>18</v>
      </c>
      <c r="D81" t="s">
        <v>89</v>
      </c>
      <c r="E81" s="1">
        <v>4994</v>
      </c>
      <c r="F81">
        <v>0</v>
      </c>
      <c r="G81" s="1">
        <v>11799</v>
      </c>
      <c r="H81" s="1">
        <v>3472</v>
      </c>
      <c r="I81">
        <v>1</v>
      </c>
      <c r="J81">
        <v>1.3</v>
      </c>
      <c r="K81">
        <v>0.33</v>
      </c>
      <c r="L81">
        <v>4.75</v>
      </c>
      <c r="M81">
        <v>0.87</v>
      </c>
      <c r="N81">
        <v>1</v>
      </c>
    </row>
    <row r="82" spans="1:14" x14ac:dyDescent="0.25">
      <c r="A82">
        <v>1997</v>
      </c>
      <c r="B82" t="s">
        <v>65</v>
      </c>
      <c r="C82" t="s">
        <v>18</v>
      </c>
      <c r="D82" t="s">
        <v>89</v>
      </c>
      <c r="E82" s="1">
        <v>2548</v>
      </c>
      <c r="F82">
        <v>0</v>
      </c>
      <c r="G82" s="1">
        <v>8540</v>
      </c>
      <c r="H82" s="1">
        <v>3057</v>
      </c>
      <c r="I82">
        <v>1</v>
      </c>
      <c r="J82">
        <v>0.5</v>
      </c>
      <c r="K82">
        <v>0.04</v>
      </c>
      <c r="L82">
        <v>4.6100000000000003</v>
      </c>
      <c r="M82">
        <v>0.55000000000000004</v>
      </c>
      <c r="N82">
        <v>2</v>
      </c>
    </row>
    <row r="83" spans="1:14" x14ac:dyDescent="0.25">
      <c r="A83">
        <v>1996</v>
      </c>
      <c r="B83" t="s">
        <v>65</v>
      </c>
      <c r="C83" t="s">
        <v>18</v>
      </c>
      <c r="D83" t="s">
        <v>89</v>
      </c>
      <c r="E83" s="1">
        <v>2752</v>
      </c>
      <c r="F83">
        <v>0</v>
      </c>
      <c r="G83" s="1">
        <v>8051</v>
      </c>
      <c r="H83" s="1">
        <v>2704</v>
      </c>
      <c r="I83">
        <v>1</v>
      </c>
      <c r="J83">
        <v>0.6</v>
      </c>
      <c r="K83">
        <v>0.09</v>
      </c>
      <c r="L83">
        <v>4.1399999999999997</v>
      </c>
      <c r="M83">
        <v>0.61</v>
      </c>
      <c r="N83">
        <v>1</v>
      </c>
    </row>
    <row r="84" spans="1:14" x14ac:dyDescent="0.25">
      <c r="A84">
        <v>1995</v>
      </c>
      <c r="B84" t="s">
        <v>65</v>
      </c>
      <c r="C84" t="s">
        <v>18</v>
      </c>
      <c r="D84" t="s">
        <v>89</v>
      </c>
      <c r="E84" s="1">
        <v>8597</v>
      </c>
      <c r="F84">
        <v>0</v>
      </c>
      <c r="G84" s="1">
        <v>18248</v>
      </c>
      <c r="H84" s="1">
        <v>4924</v>
      </c>
      <c r="I84">
        <v>1</v>
      </c>
      <c r="J84">
        <v>1.5</v>
      </c>
      <c r="K84">
        <v>0.51</v>
      </c>
      <c r="L84">
        <v>4.5199999999999996</v>
      </c>
      <c r="M84">
        <v>0.86</v>
      </c>
      <c r="N84">
        <v>1</v>
      </c>
    </row>
    <row r="85" spans="1:14" x14ac:dyDescent="0.25">
      <c r="A85">
        <v>1994</v>
      </c>
      <c r="B85" t="s">
        <v>65</v>
      </c>
      <c r="C85" t="s">
        <v>18</v>
      </c>
      <c r="D85" t="s">
        <v>89</v>
      </c>
      <c r="E85" s="1">
        <v>7300</v>
      </c>
      <c r="F85">
        <v>0</v>
      </c>
      <c r="G85" s="1">
        <v>17113</v>
      </c>
      <c r="H85" s="1">
        <v>5007</v>
      </c>
      <c r="I85">
        <v>1</v>
      </c>
      <c r="J85">
        <v>1.1000000000000001</v>
      </c>
      <c r="K85">
        <v>0.28999999999999998</v>
      </c>
      <c r="L85">
        <v>4.0199999999999996</v>
      </c>
      <c r="M85">
        <v>0.73</v>
      </c>
      <c r="N85">
        <v>1</v>
      </c>
    </row>
    <row r="86" spans="1:14" x14ac:dyDescent="0.25">
      <c r="A86">
        <v>1993</v>
      </c>
      <c r="B86" t="s">
        <v>65</v>
      </c>
      <c r="C86" t="s">
        <v>18</v>
      </c>
      <c r="D86" t="s">
        <v>89</v>
      </c>
      <c r="E86" s="1">
        <v>24422</v>
      </c>
      <c r="F86" s="1">
        <v>1795</v>
      </c>
      <c r="G86" s="1">
        <v>47049</v>
      </c>
      <c r="H86" s="1">
        <v>11545</v>
      </c>
      <c r="I86">
        <v>1</v>
      </c>
      <c r="J86">
        <v>2.7</v>
      </c>
      <c r="K86">
        <v>1.1000000000000001</v>
      </c>
      <c r="L86">
        <v>6.56</v>
      </c>
      <c r="M86">
        <v>1.24</v>
      </c>
      <c r="N86">
        <v>1</v>
      </c>
    </row>
    <row r="87" spans="1:14" x14ac:dyDescent="0.25">
      <c r="A87">
        <v>2020</v>
      </c>
      <c r="B87" t="s">
        <v>66</v>
      </c>
      <c r="C87" t="s">
        <v>18</v>
      </c>
      <c r="D87" t="s">
        <v>89</v>
      </c>
      <c r="E87" s="1">
        <v>15620</v>
      </c>
      <c r="F87">
        <v>652</v>
      </c>
      <c r="G87" s="1">
        <v>30588</v>
      </c>
      <c r="H87" s="1">
        <v>7637</v>
      </c>
      <c r="I87">
        <v>1</v>
      </c>
      <c r="J87">
        <v>4.9000000000000004</v>
      </c>
      <c r="K87">
        <v>1.95</v>
      </c>
      <c r="L87">
        <v>11.72</v>
      </c>
      <c r="M87">
        <v>2.25</v>
      </c>
      <c r="N87">
        <v>1</v>
      </c>
    </row>
    <row r="88" spans="1:14" x14ac:dyDescent="0.25">
      <c r="A88">
        <v>2019</v>
      </c>
      <c r="B88" t="s">
        <v>66</v>
      </c>
      <c r="C88" t="s">
        <v>18</v>
      </c>
      <c r="D88" t="s">
        <v>89</v>
      </c>
      <c r="E88" s="1">
        <v>6318</v>
      </c>
      <c r="F88">
        <v>0</v>
      </c>
      <c r="G88" s="1">
        <v>15768</v>
      </c>
      <c r="H88" s="1">
        <v>4822</v>
      </c>
      <c r="I88">
        <v>1</v>
      </c>
      <c r="J88">
        <v>1.4</v>
      </c>
      <c r="K88">
        <v>0.31</v>
      </c>
      <c r="L88">
        <v>5.83</v>
      </c>
      <c r="M88">
        <v>1.03</v>
      </c>
      <c r="N88">
        <v>1</v>
      </c>
    </row>
    <row r="89" spans="1:14" x14ac:dyDescent="0.25">
      <c r="A89">
        <v>2018</v>
      </c>
      <c r="B89" t="s">
        <v>66</v>
      </c>
      <c r="C89" t="s">
        <v>18</v>
      </c>
      <c r="D89" t="s">
        <v>89</v>
      </c>
      <c r="E89" s="1">
        <v>5296</v>
      </c>
      <c r="F89">
        <v>0</v>
      </c>
      <c r="G89" s="1">
        <v>13279</v>
      </c>
      <c r="H89" s="1">
        <v>4073</v>
      </c>
      <c r="I89">
        <v>1</v>
      </c>
      <c r="J89">
        <v>0.7</v>
      </c>
      <c r="K89">
        <v>0.16</v>
      </c>
      <c r="L89">
        <v>3.15</v>
      </c>
      <c r="M89">
        <v>0.55000000000000004</v>
      </c>
      <c r="N89">
        <v>1</v>
      </c>
    </row>
    <row r="90" spans="1:14" x14ac:dyDescent="0.25">
      <c r="A90">
        <v>2017</v>
      </c>
      <c r="B90" t="s">
        <v>66</v>
      </c>
      <c r="C90" t="s">
        <v>18</v>
      </c>
      <c r="D90" t="s">
        <v>89</v>
      </c>
      <c r="E90" s="1">
        <v>5872</v>
      </c>
      <c r="F90">
        <v>0</v>
      </c>
      <c r="G90" s="1">
        <v>14855</v>
      </c>
      <c r="H90" s="1">
        <v>4583</v>
      </c>
      <c r="I90">
        <v>1</v>
      </c>
      <c r="J90">
        <v>1.5</v>
      </c>
      <c r="K90">
        <v>0.33</v>
      </c>
      <c r="L90">
        <v>6.51</v>
      </c>
      <c r="M90">
        <v>1.1399999999999999</v>
      </c>
      <c r="N90">
        <v>1</v>
      </c>
    </row>
    <row r="91" spans="1:14" x14ac:dyDescent="0.25">
      <c r="A91">
        <v>2016</v>
      </c>
      <c r="B91" t="s">
        <v>66</v>
      </c>
      <c r="C91" t="s">
        <v>18</v>
      </c>
      <c r="D91" t="s">
        <v>89</v>
      </c>
      <c r="E91" s="1">
        <v>3735</v>
      </c>
      <c r="F91">
        <v>0</v>
      </c>
      <c r="G91" s="1">
        <v>10546</v>
      </c>
      <c r="H91" s="1">
        <v>3475</v>
      </c>
      <c r="I91">
        <v>1</v>
      </c>
      <c r="J91">
        <v>1.3</v>
      </c>
      <c r="K91">
        <v>0.2</v>
      </c>
      <c r="L91">
        <v>7.26</v>
      </c>
      <c r="M91">
        <v>1.1499999999999999</v>
      </c>
      <c r="N91">
        <v>1</v>
      </c>
    </row>
    <row r="92" spans="1:14" x14ac:dyDescent="0.25">
      <c r="A92">
        <v>2015</v>
      </c>
      <c r="B92" t="s">
        <v>66</v>
      </c>
      <c r="C92" t="s">
        <v>18</v>
      </c>
      <c r="D92" t="s">
        <v>89</v>
      </c>
      <c r="E92">
        <v>0</v>
      </c>
      <c r="I92">
        <v>2</v>
      </c>
      <c r="J92">
        <v>0</v>
      </c>
      <c r="N92">
        <v>2</v>
      </c>
    </row>
    <row r="93" spans="1:14" x14ac:dyDescent="0.25">
      <c r="A93">
        <v>2014</v>
      </c>
      <c r="B93" t="s">
        <v>66</v>
      </c>
      <c r="C93" t="s">
        <v>18</v>
      </c>
      <c r="D93" t="s">
        <v>89</v>
      </c>
      <c r="E93" s="1">
        <v>1489</v>
      </c>
      <c r="F93">
        <v>0</v>
      </c>
      <c r="G93" s="1">
        <v>6096</v>
      </c>
      <c r="H93" s="1">
        <v>2351</v>
      </c>
      <c r="I93">
        <v>1</v>
      </c>
      <c r="J93">
        <v>0.5</v>
      </c>
      <c r="K93">
        <v>0.02</v>
      </c>
      <c r="L93">
        <v>10.36</v>
      </c>
      <c r="M93">
        <v>0.82</v>
      </c>
      <c r="N93">
        <v>1</v>
      </c>
    </row>
    <row r="94" spans="1:14" x14ac:dyDescent="0.25">
      <c r="A94">
        <v>2013</v>
      </c>
      <c r="B94" t="s">
        <v>66</v>
      </c>
      <c r="C94" t="s">
        <v>18</v>
      </c>
      <c r="D94" t="s">
        <v>89</v>
      </c>
      <c r="E94">
        <v>0</v>
      </c>
      <c r="I94">
        <v>2</v>
      </c>
      <c r="J94">
        <v>0</v>
      </c>
      <c r="N94">
        <v>2</v>
      </c>
    </row>
    <row r="95" spans="1:14" x14ac:dyDescent="0.25">
      <c r="A95">
        <v>2012</v>
      </c>
      <c r="B95" t="s">
        <v>66</v>
      </c>
      <c r="C95" t="s">
        <v>18</v>
      </c>
      <c r="D95" t="s">
        <v>89</v>
      </c>
      <c r="E95">
        <v>0</v>
      </c>
      <c r="I95">
        <v>2</v>
      </c>
      <c r="J95">
        <v>0</v>
      </c>
      <c r="N95">
        <v>2</v>
      </c>
    </row>
    <row r="96" spans="1:14" x14ac:dyDescent="0.25">
      <c r="A96">
        <v>2011</v>
      </c>
      <c r="B96" t="s">
        <v>66</v>
      </c>
      <c r="C96" t="s">
        <v>18</v>
      </c>
      <c r="D96" t="s">
        <v>89</v>
      </c>
      <c r="E96" s="1">
        <v>2891</v>
      </c>
      <c r="F96">
        <v>0</v>
      </c>
      <c r="G96" s="1">
        <v>8665</v>
      </c>
      <c r="H96" s="1">
        <v>2946</v>
      </c>
      <c r="I96">
        <v>1</v>
      </c>
      <c r="J96">
        <v>1.2</v>
      </c>
      <c r="K96">
        <v>0.16</v>
      </c>
      <c r="L96">
        <v>8.0299999999999994</v>
      </c>
      <c r="M96">
        <v>1.19</v>
      </c>
      <c r="N96">
        <v>1</v>
      </c>
    </row>
    <row r="97" spans="1:14" x14ac:dyDescent="0.25">
      <c r="A97">
        <v>2010</v>
      </c>
      <c r="B97" t="s">
        <v>66</v>
      </c>
      <c r="C97" t="s">
        <v>18</v>
      </c>
      <c r="D97" t="s">
        <v>89</v>
      </c>
      <c r="E97">
        <v>0</v>
      </c>
      <c r="I97">
        <v>2</v>
      </c>
      <c r="J97">
        <v>0</v>
      </c>
      <c r="N97">
        <v>2</v>
      </c>
    </row>
    <row r="98" spans="1:14" x14ac:dyDescent="0.25">
      <c r="A98">
        <v>2009</v>
      </c>
      <c r="B98" t="s">
        <v>66</v>
      </c>
      <c r="C98" t="s">
        <v>18</v>
      </c>
      <c r="D98" t="s">
        <v>89</v>
      </c>
      <c r="E98">
        <v>0</v>
      </c>
      <c r="I98">
        <v>2</v>
      </c>
      <c r="J98">
        <v>0</v>
      </c>
      <c r="N98">
        <v>2</v>
      </c>
    </row>
    <row r="99" spans="1:14" x14ac:dyDescent="0.25">
      <c r="A99">
        <v>2008</v>
      </c>
      <c r="B99" t="s">
        <v>66</v>
      </c>
      <c r="C99" t="s">
        <v>18</v>
      </c>
      <c r="D99" t="s">
        <v>89</v>
      </c>
      <c r="E99">
        <v>0</v>
      </c>
      <c r="I99">
        <v>2</v>
      </c>
      <c r="J99">
        <v>0</v>
      </c>
      <c r="N99">
        <v>2</v>
      </c>
    </row>
    <row r="100" spans="1:14" x14ac:dyDescent="0.25">
      <c r="A100">
        <v>2007</v>
      </c>
      <c r="B100" t="s">
        <v>66</v>
      </c>
      <c r="C100" t="s">
        <v>18</v>
      </c>
      <c r="D100" t="s">
        <v>89</v>
      </c>
      <c r="E100">
        <v>0</v>
      </c>
      <c r="I100">
        <v>2</v>
      </c>
      <c r="J100">
        <v>0</v>
      </c>
      <c r="N100">
        <v>2</v>
      </c>
    </row>
    <row r="101" spans="1:14" x14ac:dyDescent="0.25">
      <c r="A101">
        <v>2006</v>
      </c>
      <c r="B101" t="s">
        <v>66</v>
      </c>
      <c r="C101" t="s">
        <v>18</v>
      </c>
      <c r="D101" t="s">
        <v>89</v>
      </c>
      <c r="E101">
        <v>0</v>
      </c>
      <c r="I101">
        <v>2</v>
      </c>
      <c r="J101">
        <v>0</v>
      </c>
      <c r="N101">
        <v>2</v>
      </c>
    </row>
    <row r="102" spans="1:14" x14ac:dyDescent="0.25">
      <c r="A102">
        <v>2005</v>
      </c>
      <c r="B102" t="s">
        <v>66</v>
      </c>
      <c r="C102" t="s">
        <v>18</v>
      </c>
      <c r="D102" t="s">
        <v>89</v>
      </c>
      <c r="E102">
        <v>0</v>
      </c>
      <c r="I102">
        <v>2</v>
      </c>
      <c r="J102">
        <v>0</v>
      </c>
      <c r="N102">
        <v>2</v>
      </c>
    </row>
    <row r="103" spans="1:14" x14ac:dyDescent="0.25">
      <c r="A103">
        <v>2004</v>
      </c>
      <c r="B103" t="s">
        <v>66</v>
      </c>
      <c r="C103" t="s">
        <v>18</v>
      </c>
      <c r="D103" t="s">
        <v>89</v>
      </c>
      <c r="E103">
        <v>0</v>
      </c>
      <c r="I103">
        <v>2</v>
      </c>
      <c r="J103">
        <v>0</v>
      </c>
      <c r="N103">
        <v>2</v>
      </c>
    </row>
    <row r="104" spans="1:14" x14ac:dyDescent="0.25">
      <c r="A104">
        <v>2003</v>
      </c>
      <c r="B104" t="s">
        <v>66</v>
      </c>
      <c r="C104" t="s">
        <v>18</v>
      </c>
      <c r="D104" t="s">
        <v>89</v>
      </c>
      <c r="E104">
        <v>0</v>
      </c>
      <c r="I104">
        <v>2</v>
      </c>
      <c r="J104">
        <v>0</v>
      </c>
      <c r="N104">
        <v>2</v>
      </c>
    </row>
    <row r="105" spans="1:14" x14ac:dyDescent="0.25">
      <c r="A105">
        <v>2002</v>
      </c>
      <c r="B105" t="s">
        <v>66</v>
      </c>
      <c r="C105" t="s">
        <v>18</v>
      </c>
      <c r="D105" t="s">
        <v>89</v>
      </c>
      <c r="E105">
        <v>0</v>
      </c>
      <c r="I105">
        <v>2</v>
      </c>
      <c r="J105">
        <v>0</v>
      </c>
      <c r="N105">
        <v>2</v>
      </c>
    </row>
    <row r="106" spans="1:14" x14ac:dyDescent="0.25">
      <c r="A106">
        <v>2001</v>
      </c>
      <c r="B106" t="s">
        <v>66</v>
      </c>
      <c r="C106" t="s">
        <v>18</v>
      </c>
      <c r="D106" t="s">
        <v>89</v>
      </c>
      <c r="E106">
        <v>0</v>
      </c>
      <c r="I106">
        <v>2</v>
      </c>
      <c r="J106">
        <v>0</v>
      </c>
      <c r="N106">
        <v>2</v>
      </c>
    </row>
    <row r="107" spans="1:14" x14ac:dyDescent="0.25">
      <c r="A107">
        <v>2000</v>
      </c>
      <c r="B107" t="s">
        <v>66</v>
      </c>
      <c r="C107" t="s">
        <v>18</v>
      </c>
      <c r="D107" t="s">
        <v>89</v>
      </c>
      <c r="E107">
        <v>0</v>
      </c>
      <c r="I107">
        <v>2</v>
      </c>
      <c r="J107">
        <v>0</v>
      </c>
      <c r="N107">
        <v>2</v>
      </c>
    </row>
    <row r="108" spans="1:14" x14ac:dyDescent="0.25">
      <c r="A108">
        <v>1999</v>
      </c>
      <c r="B108" t="s">
        <v>66</v>
      </c>
      <c r="C108" t="s">
        <v>18</v>
      </c>
      <c r="D108" t="s">
        <v>89</v>
      </c>
      <c r="E108" s="1">
        <v>5193</v>
      </c>
      <c r="F108">
        <v>0</v>
      </c>
      <c r="G108" s="1">
        <v>13819</v>
      </c>
      <c r="H108" s="1">
        <v>4401</v>
      </c>
      <c r="I108">
        <v>1</v>
      </c>
      <c r="J108">
        <v>0.9</v>
      </c>
      <c r="K108">
        <v>0.17</v>
      </c>
      <c r="L108">
        <v>4.42</v>
      </c>
      <c r="M108">
        <v>0.73</v>
      </c>
      <c r="N108">
        <v>1</v>
      </c>
    </row>
    <row r="109" spans="1:14" x14ac:dyDescent="0.25">
      <c r="A109">
        <v>1998</v>
      </c>
      <c r="B109" t="s">
        <v>66</v>
      </c>
      <c r="C109" t="s">
        <v>18</v>
      </c>
      <c r="D109" t="s">
        <v>89</v>
      </c>
      <c r="E109">
        <v>0</v>
      </c>
      <c r="I109">
        <v>2</v>
      </c>
      <c r="J109">
        <v>0</v>
      </c>
      <c r="N109">
        <v>2</v>
      </c>
    </row>
    <row r="110" spans="1:14" x14ac:dyDescent="0.25">
      <c r="A110">
        <v>1997</v>
      </c>
      <c r="B110" t="s">
        <v>66</v>
      </c>
      <c r="C110" t="s">
        <v>18</v>
      </c>
      <c r="D110" t="s">
        <v>89</v>
      </c>
      <c r="E110" s="1">
        <v>7098</v>
      </c>
      <c r="F110">
        <v>0</v>
      </c>
      <c r="G110" s="1">
        <v>17615</v>
      </c>
      <c r="H110" s="1">
        <v>5366</v>
      </c>
      <c r="I110">
        <v>1</v>
      </c>
      <c r="J110">
        <v>1.3</v>
      </c>
      <c r="K110">
        <v>0.3</v>
      </c>
      <c r="L110">
        <v>5.37</v>
      </c>
      <c r="M110">
        <v>0.95</v>
      </c>
      <c r="N110">
        <v>1</v>
      </c>
    </row>
    <row r="111" spans="1:14" x14ac:dyDescent="0.25">
      <c r="A111">
        <v>1996</v>
      </c>
      <c r="B111" t="s">
        <v>66</v>
      </c>
      <c r="C111" t="s">
        <v>18</v>
      </c>
      <c r="D111" t="s">
        <v>89</v>
      </c>
      <c r="E111" s="1">
        <v>2752</v>
      </c>
      <c r="F111">
        <v>0</v>
      </c>
      <c r="G111" s="1">
        <v>8051</v>
      </c>
      <c r="H111" s="1">
        <v>2704</v>
      </c>
      <c r="I111">
        <v>1</v>
      </c>
      <c r="J111">
        <v>0.6</v>
      </c>
      <c r="K111">
        <v>0.09</v>
      </c>
      <c r="L111">
        <v>4.1399999999999997</v>
      </c>
      <c r="M111">
        <v>0.61</v>
      </c>
      <c r="N111">
        <v>1</v>
      </c>
    </row>
    <row r="112" spans="1:14" x14ac:dyDescent="0.25">
      <c r="A112">
        <v>1995</v>
      </c>
      <c r="B112" t="s">
        <v>66</v>
      </c>
      <c r="C112" t="s">
        <v>18</v>
      </c>
      <c r="D112" t="s">
        <v>89</v>
      </c>
      <c r="E112" s="1">
        <v>4552</v>
      </c>
      <c r="F112">
        <v>0</v>
      </c>
      <c r="G112" s="1">
        <v>11321</v>
      </c>
      <c r="H112" s="1">
        <v>3454</v>
      </c>
      <c r="I112">
        <v>1</v>
      </c>
      <c r="J112">
        <v>0.8</v>
      </c>
      <c r="K112">
        <v>0.18</v>
      </c>
      <c r="L112">
        <v>3.46</v>
      </c>
      <c r="M112">
        <v>0.61</v>
      </c>
      <c r="N112">
        <v>1</v>
      </c>
    </row>
    <row r="113" spans="1:14" x14ac:dyDescent="0.25">
      <c r="A113">
        <v>1994</v>
      </c>
      <c r="B113" t="s">
        <v>66</v>
      </c>
      <c r="C113" t="s">
        <v>18</v>
      </c>
      <c r="D113" t="s">
        <v>89</v>
      </c>
      <c r="E113" s="1">
        <v>15016</v>
      </c>
      <c r="F113">
        <v>425</v>
      </c>
      <c r="G113" s="1">
        <v>29606</v>
      </c>
      <c r="H113" s="1">
        <v>7444</v>
      </c>
      <c r="I113">
        <v>1</v>
      </c>
      <c r="J113">
        <v>2.2000000000000002</v>
      </c>
      <c r="K113">
        <v>0.86</v>
      </c>
      <c r="L113">
        <v>5.66</v>
      </c>
      <c r="M113">
        <v>1.08</v>
      </c>
      <c r="N113">
        <v>1</v>
      </c>
    </row>
    <row r="114" spans="1:14" x14ac:dyDescent="0.25">
      <c r="A114">
        <v>1993</v>
      </c>
      <c r="B114" t="s">
        <v>66</v>
      </c>
      <c r="C114" t="s">
        <v>18</v>
      </c>
      <c r="D114" t="s">
        <v>89</v>
      </c>
      <c r="E114">
        <v>0</v>
      </c>
      <c r="I114">
        <v>2</v>
      </c>
      <c r="J114">
        <v>0</v>
      </c>
      <c r="N114">
        <v>2</v>
      </c>
    </row>
    <row r="115" spans="1:14" x14ac:dyDescent="0.25">
      <c r="A115">
        <v>2020</v>
      </c>
      <c r="B115" t="s">
        <v>67</v>
      </c>
      <c r="C115" t="s">
        <v>18</v>
      </c>
      <c r="D115" t="s">
        <v>89</v>
      </c>
      <c r="E115" s="1">
        <v>2696</v>
      </c>
      <c r="F115">
        <v>0</v>
      </c>
      <c r="G115" s="1">
        <v>8196</v>
      </c>
      <c r="H115" s="1">
        <v>2806</v>
      </c>
      <c r="I115">
        <v>1</v>
      </c>
      <c r="J115">
        <v>0.8</v>
      </c>
      <c r="K115">
        <v>0.11</v>
      </c>
      <c r="L115">
        <v>6.09</v>
      </c>
      <c r="M115">
        <v>0.87</v>
      </c>
      <c r="N115">
        <v>1</v>
      </c>
    </row>
    <row r="116" spans="1:14" x14ac:dyDescent="0.25">
      <c r="A116">
        <v>2019</v>
      </c>
      <c r="B116" t="s">
        <v>67</v>
      </c>
      <c r="C116" t="s">
        <v>18</v>
      </c>
      <c r="D116" t="s">
        <v>89</v>
      </c>
      <c r="E116">
        <v>0</v>
      </c>
      <c r="I116">
        <v>2</v>
      </c>
      <c r="J116">
        <v>0</v>
      </c>
      <c r="N116">
        <v>2</v>
      </c>
    </row>
    <row r="117" spans="1:14" x14ac:dyDescent="0.25">
      <c r="A117">
        <v>2018</v>
      </c>
      <c r="B117" t="s">
        <v>67</v>
      </c>
      <c r="C117" t="s">
        <v>18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67</v>
      </c>
      <c r="C118" t="s">
        <v>18</v>
      </c>
      <c r="D118" t="s">
        <v>89</v>
      </c>
      <c r="E118">
        <v>0</v>
      </c>
      <c r="I118">
        <v>2</v>
      </c>
      <c r="J118">
        <v>0</v>
      </c>
      <c r="N118">
        <v>2</v>
      </c>
    </row>
    <row r="119" spans="1:14" x14ac:dyDescent="0.25">
      <c r="A119">
        <v>2016</v>
      </c>
      <c r="B119" t="s">
        <v>67</v>
      </c>
      <c r="C119" t="s">
        <v>18</v>
      </c>
      <c r="D119" t="s">
        <v>89</v>
      </c>
      <c r="E119" s="1">
        <v>3496</v>
      </c>
      <c r="F119">
        <v>0</v>
      </c>
      <c r="G119" s="1">
        <v>10069</v>
      </c>
      <c r="H119" s="1">
        <v>3353</v>
      </c>
      <c r="I119">
        <v>1</v>
      </c>
      <c r="J119">
        <v>1.2</v>
      </c>
      <c r="K119">
        <v>0.18</v>
      </c>
      <c r="L119">
        <v>7.19</v>
      </c>
      <c r="M119">
        <v>1.1100000000000001</v>
      </c>
      <c r="N119">
        <v>1</v>
      </c>
    </row>
    <row r="120" spans="1:14" x14ac:dyDescent="0.25">
      <c r="A120">
        <v>2015</v>
      </c>
      <c r="B120" t="s">
        <v>67</v>
      </c>
      <c r="C120" t="s">
        <v>18</v>
      </c>
      <c r="D120" t="s">
        <v>89</v>
      </c>
      <c r="E120">
        <v>0</v>
      </c>
      <c r="I120">
        <v>2</v>
      </c>
      <c r="J120">
        <v>0</v>
      </c>
      <c r="N120">
        <v>2</v>
      </c>
    </row>
    <row r="121" spans="1:14" x14ac:dyDescent="0.25">
      <c r="A121">
        <v>2014</v>
      </c>
      <c r="B121" t="s">
        <v>67</v>
      </c>
      <c r="C121" t="s">
        <v>18</v>
      </c>
      <c r="D121" t="s">
        <v>89</v>
      </c>
      <c r="E121">
        <v>0</v>
      </c>
      <c r="I121">
        <v>2</v>
      </c>
      <c r="J121">
        <v>0</v>
      </c>
      <c r="N121">
        <v>2</v>
      </c>
    </row>
    <row r="122" spans="1:14" x14ac:dyDescent="0.25">
      <c r="A122">
        <v>2013</v>
      </c>
      <c r="B122" t="s">
        <v>67</v>
      </c>
      <c r="C122" t="s">
        <v>18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67</v>
      </c>
      <c r="C123" t="s">
        <v>18</v>
      </c>
      <c r="D123" t="s">
        <v>89</v>
      </c>
      <c r="E123">
        <v>0</v>
      </c>
      <c r="I123">
        <v>2</v>
      </c>
      <c r="J123">
        <v>0</v>
      </c>
      <c r="N123">
        <v>2</v>
      </c>
    </row>
    <row r="124" spans="1:14" x14ac:dyDescent="0.25">
      <c r="A124">
        <v>2011</v>
      </c>
      <c r="B124" t="s">
        <v>67</v>
      </c>
      <c r="C124" t="s">
        <v>18</v>
      </c>
      <c r="D124" t="s">
        <v>89</v>
      </c>
      <c r="E124">
        <v>0</v>
      </c>
      <c r="I124">
        <v>2</v>
      </c>
      <c r="J124">
        <v>0</v>
      </c>
      <c r="N124">
        <v>2</v>
      </c>
    </row>
    <row r="125" spans="1:14" x14ac:dyDescent="0.25">
      <c r="A125">
        <v>2010</v>
      </c>
      <c r="B125" t="s">
        <v>67</v>
      </c>
      <c r="C125" t="s">
        <v>18</v>
      </c>
      <c r="D125" t="s">
        <v>89</v>
      </c>
      <c r="E125">
        <v>0</v>
      </c>
      <c r="I125">
        <v>2</v>
      </c>
      <c r="J125">
        <v>0</v>
      </c>
      <c r="N125">
        <v>2</v>
      </c>
    </row>
    <row r="126" spans="1:14" x14ac:dyDescent="0.25">
      <c r="A126">
        <v>2009</v>
      </c>
      <c r="B126" t="s">
        <v>67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67</v>
      </c>
      <c r="C127" t="s">
        <v>18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67</v>
      </c>
      <c r="C128" t="s">
        <v>18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67</v>
      </c>
      <c r="C129" t="s">
        <v>18</v>
      </c>
      <c r="D129" t="s">
        <v>89</v>
      </c>
      <c r="E129">
        <v>0</v>
      </c>
      <c r="I129">
        <v>2</v>
      </c>
      <c r="J129">
        <v>0</v>
      </c>
      <c r="N129">
        <v>2</v>
      </c>
    </row>
    <row r="130" spans="1:14" x14ac:dyDescent="0.25">
      <c r="A130">
        <v>2005</v>
      </c>
      <c r="B130" t="s">
        <v>67</v>
      </c>
      <c r="C130" t="s">
        <v>18</v>
      </c>
      <c r="D130" t="s">
        <v>89</v>
      </c>
      <c r="E130">
        <v>0</v>
      </c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67</v>
      </c>
      <c r="C131" t="s">
        <v>18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67</v>
      </c>
      <c r="C132" t="s">
        <v>18</v>
      </c>
      <c r="D132" t="s">
        <v>89</v>
      </c>
      <c r="E132">
        <v>0</v>
      </c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67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67</v>
      </c>
      <c r="C134" t="s">
        <v>18</v>
      </c>
      <c r="D134" t="s">
        <v>89</v>
      </c>
      <c r="E134">
        <v>0</v>
      </c>
      <c r="I134">
        <v>2</v>
      </c>
      <c r="J134">
        <v>0</v>
      </c>
      <c r="N134">
        <v>2</v>
      </c>
    </row>
    <row r="135" spans="1:14" x14ac:dyDescent="0.25">
      <c r="A135">
        <v>2000</v>
      </c>
      <c r="B135" t="s">
        <v>67</v>
      </c>
      <c r="C135" t="s">
        <v>18</v>
      </c>
      <c r="D135" t="s">
        <v>89</v>
      </c>
      <c r="E135">
        <v>0</v>
      </c>
      <c r="I135">
        <v>2</v>
      </c>
      <c r="J135">
        <v>0</v>
      </c>
      <c r="N135">
        <v>2</v>
      </c>
    </row>
    <row r="136" spans="1:14" x14ac:dyDescent="0.25">
      <c r="A136">
        <v>1999</v>
      </c>
      <c r="B136" t="s">
        <v>67</v>
      </c>
      <c r="C136" t="s">
        <v>18</v>
      </c>
      <c r="D136" t="s">
        <v>89</v>
      </c>
      <c r="E136">
        <v>0</v>
      </c>
      <c r="I136">
        <v>2</v>
      </c>
      <c r="J136">
        <v>0</v>
      </c>
      <c r="N136">
        <v>2</v>
      </c>
    </row>
    <row r="137" spans="1:14" x14ac:dyDescent="0.25">
      <c r="A137">
        <v>1998</v>
      </c>
      <c r="B137" t="s">
        <v>67</v>
      </c>
      <c r="C137" t="s">
        <v>18</v>
      </c>
      <c r="D137" t="s">
        <v>89</v>
      </c>
      <c r="E137">
        <v>0</v>
      </c>
      <c r="I137">
        <v>2</v>
      </c>
      <c r="J137">
        <v>0</v>
      </c>
      <c r="N137">
        <v>2</v>
      </c>
    </row>
    <row r="138" spans="1:14" x14ac:dyDescent="0.25">
      <c r="A138">
        <v>1997</v>
      </c>
      <c r="B138" t="s">
        <v>67</v>
      </c>
      <c r="C138" t="s">
        <v>18</v>
      </c>
      <c r="D138" t="s">
        <v>89</v>
      </c>
      <c r="E138">
        <v>0</v>
      </c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67</v>
      </c>
      <c r="C139" t="s">
        <v>18</v>
      </c>
      <c r="D139" t="s">
        <v>89</v>
      </c>
      <c r="E139">
        <v>0</v>
      </c>
      <c r="I139">
        <v>2</v>
      </c>
      <c r="J139">
        <v>0</v>
      </c>
      <c r="N139">
        <v>2</v>
      </c>
    </row>
    <row r="140" spans="1:14" x14ac:dyDescent="0.25">
      <c r="A140">
        <v>1995</v>
      </c>
      <c r="B140" t="s">
        <v>67</v>
      </c>
      <c r="C140" t="s">
        <v>18</v>
      </c>
      <c r="D140" t="s">
        <v>89</v>
      </c>
      <c r="E140">
        <v>0</v>
      </c>
      <c r="I140">
        <v>2</v>
      </c>
      <c r="J140">
        <v>0</v>
      </c>
      <c r="N140">
        <v>2</v>
      </c>
    </row>
    <row r="141" spans="1:14" x14ac:dyDescent="0.25">
      <c r="A141">
        <v>1994</v>
      </c>
      <c r="B141" t="s">
        <v>67</v>
      </c>
      <c r="C141" t="s">
        <v>18</v>
      </c>
      <c r="D141" t="s">
        <v>89</v>
      </c>
      <c r="E141">
        <v>0</v>
      </c>
      <c r="I141">
        <v>2</v>
      </c>
      <c r="J141">
        <v>0</v>
      </c>
      <c r="N141">
        <v>2</v>
      </c>
    </row>
    <row r="142" spans="1:14" x14ac:dyDescent="0.25">
      <c r="A142">
        <v>1993</v>
      </c>
      <c r="B142" t="s">
        <v>67</v>
      </c>
      <c r="C142" t="s">
        <v>18</v>
      </c>
      <c r="D142" t="s">
        <v>89</v>
      </c>
      <c r="E142">
        <v>0</v>
      </c>
      <c r="I142">
        <v>2</v>
      </c>
      <c r="J142">
        <v>0</v>
      </c>
      <c r="N142">
        <v>2</v>
      </c>
    </row>
    <row r="143" spans="1:14" x14ac:dyDescent="0.25">
      <c r="A143">
        <v>2020</v>
      </c>
      <c r="B143" t="s">
        <v>68</v>
      </c>
      <c r="C143" t="s">
        <v>18</v>
      </c>
      <c r="D143" t="s">
        <v>89</v>
      </c>
      <c r="E143" s="1">
        <v>1011</v>
      </c>
      <c r="F143">
        <v>0</v>
      </c>
      <c r="G143" s="1">
        <v>4246</v>
      </c>
      <c r="H143" s="1">
        <v>1651</v>
      </c>
      <c r="I143">
        <v>1</v>
      </c>
      <c r="J143">
        <v>0.3</v>
      </c>
      <c r="K143">
        <v>0.01</v>
      </c>
      <c r="L143">
        <v>7.18</v>
      </c>
      <c r="M143">
        <v>0.51</v>
      </c>
      <c r="N143">
        <v>2</v>
      </c>
    </row>
    <row r="144" spans="1:14" x14ac:dyDescent="0.25">
      <c r="A144">
        <v>2019</v>
      </c>
      <c r="B144" t="s">
        <v>68</v>
      </c>
      <c r="C144" t="s">
        <v>18</v>
      </c>
      <c r="D144" t="s">
        <v>89</v>
      </c>
      <c r="E144" s="1">
        <v>9044</v>
      </c>
      <c r="F144">
        <v>0</v>
      </c>
      <c r="G144" s="1">
        <v>20584</v>
      </c>
      <c r="H144" s="1">
        <v>5888</v>
      </c>
      <c r="I144">
        <v>1</v>
      </c>
      <c r="J144">
        <v>2</v>
      </c>
      <c r="K144">
        <v>0.56000000000000005</v>
      </c>
      <c r="L144">
        <v>6.67</v>
      </c>
      <c r="M144">
        <v>1.25</v>
      </c>
      <c r="N144">
        <v>1</v>
      </c>
    </row>
    <row r="145" spans="1:14" x14ac:dyDescent="0.25">
      <c r="A145">
        <v>2018</v>
      </c>
      <c r="B145" t="s">
        <v>68</v>
      </c>
      <c r="C145" t="s">
        <v>18</v>
      </c>
      <c r="D145" t="s">
        <v>89</v>
      </c>
      <c r="E145" s="1">
        <v>7445</v>
      </c>
      <c r="F145">
        <v>0</v>
      </c>
      <c r="G145" s="1">
        <v>17129</v>
      </c>
      <c r="H145" s="1">
        <v>4941</v>
      </c>
      <c r="I145">
        <v>1</v>
      </c>
      <c r="J145">
        <v>1</v>
      </c>
      <c r="K145">
        <v>0.28000000000000003</v>
      </c>
      <c r="L145">
        <v>3.59</v>
      </c>
      <c r="M145">
        <v>0.66</v>
      </c>
      <c r="N145">
        <v>1</v>
      </c>
    </row>
    <row r="146" spans="1:14" x14ac:dyDescent="0.25">
      <c r="A146">
        <v>2017</v>
      </c>
      <c r="B146" t="s">
        <v>68</v>
      </c>
      <c r="C146" t="s">
        <v>18</v>
      </c>
      <c r="D146" t="s">
        <v>89</v>
      </c>
      <c r="E146" s="1">
        <v>3241</v>
      </c>
      <c r="F146">
        <v>0</v>
      </c>
      <c r="G146" s="1">
        <v>9762</v>
      </c>
      <c r="H146" s="1">
        <v>3327</v>
      </c>
      <c r="I146">
        <v>1</v>
      </c>
      <c r="J146">
        <v>0.8</v>
      </c>
      <c r="K146">
        <v>0.11</v>
      </c>
      <c r="L146">
        <v>5.83</v>
      </c>
      <c r="M146">
        <v>0.84</v>
      </c>
      <c r="N146">
        <v>1</v>
      </c>
    </row>
    <row r="147" spans="1:14" x14ac:dyDescent="0.25">
      <c r="A147">
        <v>2016</v>
      </c>
      <c r="B147" t="s">
        <v>68</v>
      </c>
      <c r="C147" t="s">
        <v>18</v>
      </c>
      <c r="D147" t="s">
        <v>89</v>
      </c>
      <c r="E147" s="1">
        <v>9103</v>
      </c>
      <c r="F147">
        <v>0</v>
      </c>
      <c r="G147" s="1">
        <v>20208</v>
      </c>
      <c r="H147" s="1">
        <v>5666</v>
      </c>
      <c r="I147">
        <v>1</v>
      </c>
      <c r="J147">
        <v>3.1</v>
      </c>
      <c r="K147">
        <v>0.92</v>
      </c>
      <c r="L147">
        <v>9.61</v>
      </c>
      <c r="M147">
        <v>1.84</v>
      </c>
      <c r="N147">
        <v>1</v>
      </c>
    </row>
    <row r="148" spans="1:14" x14ac:dyDescent="0.25">
      <c r="A148">
        <v>2015</v>
      </c>
      <c r="B148" t="s">
        <v>68</v>
      </c>
      <c r="C148" t="s">
        <v>18</v>
      </c>
      <c r="D148" t="s">
        <v>89</v>
      </c>
      <c r="E148" s="1">
        <v>2966</v>
      </c>
      <c r="F148">
        <v>0</v>
      </c>
      <c r="G148" s="1">
        <v>10048</v>
      </c>
      <c r="H148" s="1">
        <v>3613</v>
      </c>
      <c r="I148">
        <v>1</v>
      </c>
      <c r="J148">
        <v>0.7</v>
      </c>
      <c r="K148">
        <v>0.06</v>
      </c>
      <c r="L148">
        <v>6.96</v>
      </c>
      <c r="M148">
        <v>0.83</v>
      </c>
      <c r="N148">
        <v>1</v>
      </c>
    </row>
    <row r="149" spans="1:14" x14ac:dyDescent="0.25">
      <c r="A149">
        <v>2014</v>
      </c>
      <c r="B149" t="s">
        <v>68</v>
      </c>
      <c r="C149" t="s">
        <v>18</v>
      </c>
      <c r="D149" t="s">
        <v>89</v>
      </c>
      <c r="E149">
        <v>0</v>
      </c>
      <c r="I149">
        <v>2</v>
      </c>
      <c r="J149">
        <v>0</v>
      </c>
      <c r="N149">
        <v>2</v>
      </c>
    </row>
    <row r="150" spans="1:14" x14ac:dyDescent="0.25">
      <c r="A150">
        <v>2013</v>
      </c>
      <c r="B150" t="s">
        <v>68</v>
      </c>
      <c r="C150" t="s">
        <v>18</v>
      </c>
      <c r="D150" t="s">
        <v>89</v>
      </c>
      <c r="E150" s="1">
        <v>4463</v>
      </c>
      <c r="F150">
        <v>0</v>
      </c>
      <c r="G150" s="1">
        <v>11822</v>
      </c>
      <c r="H150" s="1">
        <v>3755</v>
      </c>
      <c r="I150">
        <v>1</v>
      </c>
      <c r="J150">
        <v>1.5</v>
      </c>
      <c r="K150">
        <v>0.3</v>
      </c>
      <c r="L150">
        <v>7.14</v>
      </c>
      <c r="M150">
        <v>1.22</v>
      </c>
      <c r="N150">
        <v>1</v>
      </c>
    </row>
    <row r="151" spans="1:14" x14ac:dyDescent="0.25">
      <c r="A151">
        <v>2012</v>
      </c>
      <c r="B151" t="s">
        <v>68</v>
      </c>
      <c r="C151" t="s">
        <v>18</v>
      </c>
      <c r="D151" t="s">
        <v>89</v>
      </c>
      <c r="E151" s="1">
        <v>2829</v>
      </c>
      <c r="F151">
        <v>0</v>
      </c>
      <c r="G151" s="1">
        <v>9700</v>
      </c>
      <c r="H151" s="1">
        <v>3506</v>
      </c>
      <c r="I151">
        <v>1</v>
      </c>
      <c r="J151">
        <v>0.8</v>
      </c>
      <c r="K151">
        <v>7.0000000000000007E-2</v>
      </c>
      <c r="L151">
        <v>8.5299999999999994</v>
      </c>
      <c r="M151">
        <v>1</v>
      </c>
      <c r="N151">
        <v>1</v>
      </c>
    </row>
    <row r="152" spans="1:14" x14ac:dyDescent="0.25">
      <c r="A152">
        <v>2011</v>
      </c>
      <c r="B152" t="s">
        <v>68</v>
      </c>
      <c r="C152" t="s">
        <v>18</v>
      </c>
      <c r="D152" t="s">
        <v>89</v>
      </c>
      <c r="E152" s="1">
        <v>4574</v>
      </c>
      <c r="F152">
        <v>0</v>
      </c>
      <c r="G152" s="1">
        <v>12048</v>
      </c>
      <c r="H152" s="1">
        <v>3813</v>
      </c>
      <c r="I152">
        <v>1</v>
      </c>
      <c r="J152">
        <v>1.9</v>
      </c>
      <c r="K152">
        <v>0.38</v>
      </c>
      <c r="L152">
        <v>8.82</v>
      </c>
      <c r="M152">
        <v>1.52</v>
      </c>
      <c r="N152">
        <v>1</v>
      </c>
    </row>
    <row r="153" spans="1:14" x14ac:dyDescent="0.25">
      <c r="A153">
        <v>2010</v>
      </c>
      <c r="B153" t="s">
        <v>68</v>
      </c>
      <c r="C153" t="s">
        <v>18</v>
      </c>
      <c r="D153" t="s">
        <v>89</v>
      </c>
      <c r="E153" s="1">
        <v>4458</v>
      </c>
      <c r="F153">
        <v>0</v>
      </c>
      <c r="G153" s="1">
        <v>11755</v>
      </c>
      <c r="H153" s="1">
        <v>3723</v>
      </c>
      <c r="I153">
        <v>1</v>
      </c>
      <c r="J153">
        <v>1.7</v>
      </c>
      <c r="K153">
        <v>0.33</v>
      </c>
      <c r="L153">
        <v>7.83</v>
      </c>
      <c r="M153">
        <v>1.35</v>
      </c>
      <c r="N153">
        <v>1</v>
      </c>
    </row>
    <row r="154" spans="1:14" x14ac:dyDescent="0.25">
      <c r="A154">
        <v>2009</v>
      </c>
      <c r="B154" t="s">
        <v>68</v>
      </c>
      <c r="C154" t="s">
        <v>18</v>
      </c>
      <c r="D154" t="s">
        <v>89</v>
      </c>
      <c r="E154">
        <v>0</v>
      </c>
      <c r="I154">
        <v>2</v>
      </c>
      <c r="J154">
        <v>0</v>
      </c>
      <c r="N154">
        <v>2</v>
      </c>
    </row>
    <row r="155" spans="1:14" x14ac:dyDescent="0.25">
      <c r="A155">
        <v>2008</v>
      </c>
      <c r="B155" t="s">
        <v>68</v>
      </c>
      <c r="C155" t="s">
        <v>18</v>
      </c>
      <c r="D155" t="s">
        <v>89</v>
      </c>
      <c r="E155" s="1">
        <v>7669</v>
      </c>
      <c r="F155">
        <v>0</v>
      </c>
      <c r="G155" s="1">
        <v>21027</v>
      </c>
      <c r="H155" s="1">
        <v>6816</v>
      </c>
      <c r="I155">
        <v>1</v>
      </c>
      <c r="J155">
        <v>2.2000000000000002</v>
      </c>
      <c r="K155">
        <v>0.39</v>
      </c>
      <c r="L155">
        <v>11.35</v>
      </c>
      <c r="M155">
        <v>1.91</v>
      </c>
      <c r="N155">
        <v>1</v>
      </c>
    </row>
    <row r="156" spans="1:14" x14ac:dyDescent="0.25">
      <c r="A156">
        <v>2007</v>
      </c>
      <c r="B156" t="s">
        <v>68</v>
      </c>
      <c r="C156" t="s">
        <v>18</v>
      </c>
      <c r="D156" t="s">
        <v>89</v>
      </c>
      <c r="E156">
        <v>0</v>
      </c>
      <c r="I156">
        <v>2</v>
      </c>
      <c r="J156">
        <v>0</v>
      </c>
      <c r="N156">
        <v>2</v>
      </c>
    </row>
    <row r="157" spans="1:14" x14ac:dyDescent="0.25">
      <c r="A157">
        <v>2006</v>
      </c>
      <c r="B157" t="s">
        <v>68</v>
      </c>
      <c r="C157" t="s">
        <v>18</v>
      </c>
      <c r="D157" t="s">
        <v>89</v>
      </c>
      <c r="E157" s="1">
        <v>15797</v>
      </c>
      <c r="F157">
        <v>0</v>
      </c>
      <c r="G157" s="1">
        <v>32397</v>
      </c>
      <c r="H157" s="1">
        <v>8470</v>
      </c>
      <c r="I157">
        <v>1</v>
      </c>
      <c r="J157">
        <v>3.4</v>
      </c>
      <c r="K157">
        <v>1.22</v>
      </c>
      <c r="L157">
        <v>9.1199999999999992</v>
      </c>
      <c r="M157">
        <v>1.76</v>
      </c>
      <c r="N157">
        <v>1</v>
      </c>
    </row>
    <row r="158" spans="1:14" x14ac:dyDescent="0.25">
      <c r="A158">
        <v>2005</v>
      </c>
      <c r="B158" t="s">
        <v>68</v>
      </c>
      <c r="C158" t="s">
        <v>18</v>
      </c>
      <c r="D158" t="s">
        <v>89</v>
      </c>
      <c r="E158" s="1">
        <v>5628</v>
      </c>
      <c r="F158">
        <v>0</v>
      </c>
      <c r="G158" s="1">
        <v>15029</v>
      </c>
      <c r="H158" s="1">
        <v>4796</v>
      </c>
      <c r="I158">
        <v>1</v>
      </c>
      <c r="J158">
        <v>2.7</v>
      </c>
      <c r="K158">
        <v>0.52</v>
      </c>
      <c r="L158">
        <v>12.87</v>
      </c>
      <c r="M158">
        <v>2.2400000000000002</v>
      </c>
      <c r="N158">
        <v>1</v>
      </c>
    </row>
    <row r="159" spans="1:14" x14ac:dyDescent="0.25">
      <c r="A159">
        <v>2004</v>
      </c>
      <c r="B159" t="s">
        <v>68</v>
      </c>
      <c r="C159" t="s">
        <v>18</v>
      </c>
      <c r="D159" t="s">
        <v>89</v>
      </c>
      <c r="E159" s="1">
        <v>4728</v>
      </c>
      <c r="F159">
        <v>0</v>
      </c>
      <c r="G159" s="1">
        <v>12922</v>
      </c>
      <c r="H159" s="1">
        <v>4181</v>
      </c>
      <c r="I159">
        <v>1</v>
      </c>
      <c r="J159">
        <v>1.8</v>
      </c>
      <c r="K159">
        <v>0.33</v>
      </c>
      <c r="L159">
        <v>9.6300000000000008</v>
      </c>
      <c r="M159">
        <v>1.6</v>
      </c>
      <c r="N159">
        <v>1</v>
      </c>
    </row>
    <row r="160" spans="1:14" x14ac:dyDescent="0.25">
      <c r="A160">
        <v>2003</v>
      </c>
      <c r="B160" t="s">
        <v>68</v>
      </c>
      <c r="C160" t="s">
        <v>18</v>
      </c>
      <c r="D160" t="s">
        <v>89</v>
      </c>
      <c r="E160" s="1">
        <v>3760</v>
      </c>
      <c r="F160">
        <v>0</v>
      </c>
      <c r="G160" s="1">
        <v>10709</v>
      </c>
      <c r="H160" s="1">
        <v>3545</v>
      </c>
      <c r="I160">
        <v>1</v>
      </c>
      <c r="J160">
        <v>1.2</v>
      </c>
      <c r="K160">
        <v>0.19</v>
      </c>
      <c r="L160">
        <v>6.85</v>
      </c>
      <c r="M160">
        <v>1.07</v>
      </c>
      <c r="N160">
        <v>1</v>
      </c>
    </row>
    <row r="161" spans="1:14" x14ac:dyDescent="0.25">
      <c r="A161">
        <v>2002</v>
      </c>
      <c r="B161" t="s">
        <v>68</v>
      </c>
      <c r="C161" t="s">
        <v>18</v>
      </c>
      <c r="D161" t="s">
        <v>89</v>
      </c>
      <c r="E161" s="1">
        <v>8883</v>
      </c>
      <c r="F161">
        <v>0</v>
      </c>
      <c r="G161" s="1">
        <v>19426</v>
      </c>
      <c r="H161" s="1">
        <v>5379</v>
      </c>
      <c r="I161">
        <v>1</v>
      </c>
      <c r="J161">
        <v>2.5</v>
      </c>
      <c r="K161">
        <v>0.8</v>
      </c>
      <c r="L161">
        <v>7.72</v>
      </c>
      <c r="M161">
        <v>1.47</v>
      </c>
      <c r="N161">
        <v>1</v>
      </c>
    </row>
    <row r="162" spans="1:14" x14ac:dyDescent="0.25">
      <c r="A162">
        <v>2001</v>
      </c>
      <c r="B162" t="s">
        <v>68</v>
      </c>
      <c r="C162" t="s">
        <v>18</v>
      </c>
      <c r="D162" t="s">
        <v>89</v>
      </c>
      <c r="E162" s="1">
        <v>49439</v>
      </c>
      <c r="F162" s="1">
        <v>18990</v>
      </c>
      <c r="G162" s="1">
        <v>79888</v>
      </c>
      <c r="H162" s="1">
        <v>15535</v>
      </c>
      <c r="I162">
        <v>1</v>
      </c>
      <c r="J162">
        <v>10.4</v>
      </c>
      <c r="K162">
        <v>5.88</v>
      </c>
      <c r="L162">
        <v>17.670000000000002</v>
      </c>
      <c r="M162">
        <v>2.93</v>
      </c>
      <c r="N162">
        <v>1</v>
      </c>
    </row>
    <row r="163" spans="1:14" x14ac:dyDescent="0.25">
      <c r="A163">
        <v>2000</v>
      </c>
      <c r="B163" t="s">
        <v>68</v>
      </c>
      <c r="C163" t="s">
        <v>18</v>
      </c>
      <c r="D163" t="s">
        <v>89</v>
      </c>
      <c r="E163" s="1">
        <v>12228</v>
      </c>
      <c r="F163">
        <v>0</v>
      </c>
      <c r="G163" s="1">
        <v>25117</v>
      </c>
      <c r="H163" s="1">
        <v>6576</v>
      </c>
      <c r="I163">
        <v>1</v>
      </c>
      <c r="J163">
        <v>3.3</v>
      </c>
      <c r="K163">
        <v>1.2</v>
      </c>
      <c r="L163">
        <v>8.89</v>
      </c>
      <c r="M163">
        <v>1.71</v>
      </c>
      <c r="N163">
        <v>1</v>
      </c>
    </row>
    <row r="164" spans="1:14" x14ac:dyDescent="0.25">
      <c r="A164">
        <v>1999</v>
      </c>
      <c r="B164" t="s">
        <v>68</v>
      </c>
      <c r="C164" t="s">
        <v>18</v>
      </c>
      <c r="D164" t="s">
        <v>89</v>
      </c>
      <c r="E164" s="1">
        <v>3106</v>
      </c>
      <c r="F164">
        <v>0</v>
      </c>
      <c r="G164" s="1">
        <v>9603</v>
      </c>
      <c r="H164" s="1">
        <v>3315</v>
      </c>
      <c r="I164">
        <v>1</v>
      </c>
      <c r="J164">
        <v>0.5</v>
      </c>
      <c r="K164">
        <v>7.0000000000000007E-2</v>
      </c>
      <c r="L164">
        <v>4.07</v>
      </c>
      <c r="M164">
        <v>0.56000000000000005</v>
      </c>
      <c r="N164">
        <v>1</v>
      </c>
    </row>
    <row r="165" spans="1:14" x14ac:dyDescent="0.25">
      <c r="A165">
        <v>1998</v>
      </c>
      <c r="B165" t="s">
        <v>68</v>
      </c>
      <c r="C165" t="s">
        <v>18</v>
      </c>
      <c r="D165" t="s">
        <v>89</v>
      </c>
      <c r="E165" s="1">
        <v>7885</v>
      </c>
      <c r="F165">
        <v>0</v>
      </c>
      <c r="G165" s="1">
        <v>16798</v>
      </c>
      <c r="H165" s="1">
        <v>4548</v>
      </c>
      <c r="I165">
        <v>1</v>
      </c>
      <c r="J165">
        <v>2</v>
      </c>
      <c r="K165">
        <v>0.67</v>
      </c>
      <c r="L165">
        <v>5.9</v>
      </c>
      <c r="M165">
        <v>1.1200000000000001</v>
      </c>
      <c r="N165">
        <v>1</v>
      </c>
    </row>
    <row r="166" spans="1:14" x14ac:dyDescent="0.25">
      <c r="A166">
        <v>1997</v>
      </c>
      <c r="B166" t="s">
        <v>68</v>
      </c>
      <c r="C166" t="s">
        <v>18</v>
      </c>
      <c r="D166" t="s">
        <v>89</v>
      </c>
      <c r="E166" s="1">
        <v>5617</v>
      </c>
      <c r="F166">
        <v>0</v>
      </c>
      <c r="G166" s="1">
        <v>14847</v>
      </c>
      <c r="H166" s="1">
        <v>4710</v>
      </c>
      <c r="I166">
        <v>1</v>
      </c>
      <c r="J166">
        <v>1</v>
      </c>
      <c r="K166">
        <v>0.2</v>
      </c>
      <c r="L166">
        <v>5</v>
      </c>
      <c r="M166">
        <v>0.84</v>
      </c>
      <c r="N166">
        <v>1</v>
      </c>
    </row>
    <row r="167" spans="1:14" x14ac:dyDescent="0.25">
      <c r="A167">
        <v>1996</v>
      </c>
      <c r="B167" t="s">
        <v>68</v>
      </c>
      <c r="C167" t="s">
        <v>18</v>
      </c>
      <c r="D167" t="s">
        <v>89</v>
      </c>
      <c r="E167">
        <v>0</v>
      </c>
      <c r="I167">
        <v>2</v>
      </c>
      <c r="J167">
        <v>0</v>
      </c>
      <c r="N167">
        <v>2</v>
      </c>
    </row>
    <row r="168" spans="1:14" x14ac:dyDescent="0.25">
      <c r="A168">
        <v>1995</v>
      </c>
      <c r="B168" t="s">
        <v>68</v>
      </c>
      <c r="C168" t="s">
        <v>18</v>
      </c>
      <c r="D168" t="s">
        <v>89</v>
      </c>
      <c r="E168" s="1">
        <v>2813</v>
      </c>
      <c r="F168">
        <v>0</v>
      </c>
      <c r="G168" s="1">
        <v>8017</v>
      </c>
      <c r="H168" s="1">
        <v>2655</v>
      </c>
      <c r="I168">
        <v>1</v>
      </c>
      <c r="J168">
        <v>0.5</v>
      </c>
      <c r="K168">
        <v>0.08</v>
      </c>
      <c r="L168">
        <v>3.08</v>
      </c>
      <c r="M168">
        <v>0.47</v>
      </c>
      <c r="N168">
        <v>2</v>
      </c>
    </row>
    <row r="169" spans="1:14" x14ac:dyDescent="0.25">
      <c r="A169">
        <v>1994</v>
      </c>
      <c r="B169" t="s">
        <v>68</v>
      </c>
      <c r="C169" t="s">
        <v>18</v>
      </c>
      <c r="D169" t="s">
        <v>89</v>
      </c>
      <c r="E169" s="1">
        <v>8835</v>
      </c>
      <c r="F169">
        <v>0</v>
      </c>
      <c r="G169" s="1">
        <v>19724</v>
      </c>
      <c r="H169" s="1">
        <v>5556</v>
      </c>
      <c r="I169">
        <v>1</v>
      </c>
      <c r="J169">
        <v>1.3</v>
      </c>
      <c r="K169">
        <v>0.39</v>
      </c>
      <c r="L169">
        <v>4.34</v>
      </c>
      <c r="M169">
        <v>0.81</v>
      </c>
      <c r="N169">
        <v>1</v>
      </c>
    </row>
    <row r="170" spans="1:14" x14ac:dyDescent="0.25">
      <c r="A170">
        <v>1993</v>
      </c>
      <c r="B170" t="s">
        <v>68</v>
      </c>
      <c r="C170" t="s">
        <v>18</v>
      </c>
      <c r="D170" t="s">
        <v>89</v>
      </c>
      <c r="E170" s="1">
        <v>10483</v>
      </c>
      <c r="F170">
        <v>0</v>
      </c>
      <c r="G170" s="1">
        <v>24577</v>
      </c>
      <c r="H170" s="1">
        <v>7191</v>
      </c>
      <c r="I170">
        <v>1</v>
      </c>
      <c r="J170">
        <v>1.2</v>
      </c>
      <c r="K170">
        <v>0.31</v>
      </c>
      <c r="L170">
        <v>4.3099999999999996</v>
      </c>
      <c r="M170">
        <v>0.79</v>
      </c>
      <c r="N170">
        <v>1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9FB5-F67D-4496-BF04-17BEBBB6504E}">
  <dimension ref="A1:AA170"/>
  <sheetViews>
    <sheetView topLeftCell="R21" workbookViewId="0">
      <selection activeCell="U29" sqref="U29"/>
    </sheetView>
  </sheetViews>
  <sheetFormatPr defaultRowHeight="15" x14ac:dyDescent="0.25"/>
  <cols>
    <col min="17" max="17" width="21" bestFit="1" customWidth="1"/>
    <col min="18" max="23" width="33.140625" bestFit="1" customWidth="1"/>
    <col min="24" max="24" width="12" bestFit="1" customWidth="1"/>
  </cols>
  <sheetData>
    <row r="1" spans="1:27" ht="15.75" thickBot="1" x14ac:dyDescent="0.3">
      <c r="A1" t="s">
        <v>95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62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63</v>
      </c>
      <c r="C3" t="s">
        <v>19</v>
      </c>
      <c r="D3" t="s">
        <v>89</v>
      </c>
      <c r="E3" s="1">
        <v>23836</v>
      </c>
      <c r="F3" s="1">
        <v>4557</v>
      </c>
      <c r="G3" s="1">
        <v>43115</v>
      </c>
      <c r="H3" s="1">
        <v>9836</v>
      </c>
      <c r="I3">
        <v>0</v>
      </c>
      <c r="J3">
        <v>7.5</v>
      </c>
      <c r="K3">
        <v>3.48</v>
      </c>
      <c r="L3">
        <v>15.23</v>
      </c>
      <c r="M3">
        <v>2.82</v>
      </c>
      <c r="N3">
        <v>0</v>
      </c>
      <c r="Q3" s="14">
        <v>2015</v>
      </c>
      <c r="R3" s="3">
        <v>0.56049284271989508</v>
      </c>
      <c r="S3" s="31">
        <v>0.27527110437175106</v>
      </c>
    </row>
    <row r="4" spans="1:27" x14ac:dyDescent="0.25">
      <c r="A4">
        <v>2019</v>
      </c>
      <c r="B4" t="s">
        <v>63</v>
      </c>
      <c r="C4" t="s">
        <v>19</v>
      </c>
      <c r="D4" t="s">
        <v>89</v>
      </c>
      <c r="E4" s="1">
        <v>28262</v>
      </c>
      <c r="F4" s="1">
        <v>6042</v>
      </c>
      <c r="G4" s="1">
        <v>50482</v>
      </c>
      <c r="H4" s="1">
        <v>11337</v>
      </c>
      <c r="I4">
        <v>0</v>
      </c>
      <c r="J4">
        <v>6.2</v>
      </c>
      <c r="K4">
        <v>2.91</v>
      </c>
      <c r="L4">
        <v>12.55</v>
      </c>
      <c r="M4">
        <v>2.31</v>
      </c>
      <c r="N4">
        <v>0</v>
      </c>
      <c r="Q4" s="14">
        <v>2016</v>
      </c>
      <c r="R4" s="3">
        <v>0.76801009827788291</v>
      </c>
      <c r="S4" s="31">
        <v>0.65906081452286969</v>
      </c>
    </row>
    <row r="5" spans="1:27" x14ac:dyDescent="0.25">
      <c r="A5">
        <v>2018</v>
      </c>
      <c r="B5" t="s">
        <v>63</v>
      </c>
      <c r="C5" t="s">
        <v>19</v>
      </c>
      <c r="D5" t="s">
        <v>89</v>
      </c>
      <c r="E5" s="1">
        <v>36765</v>
      </c>
      <c r="F5" s="1">
        <v>11776</v>
      </c>
      <c r="G5" s="1">
        <v>61753</v>
      </c>
      <c r="H5" s="1">
        <v>12749</v>
      </c>
      <c r="I5">
        <v>0</v>
      </c>
      <c r="J5">
        <v>5</v>
      </c>
      <c r="K5">
        <v>2.63</v>
      </c>
      <c r="L5">
        <v>9.32</v>
      </c>
      <c r="M5">
        <v>1.62</v>
      </c>
      <c r="N5">
        <v>0</v>
      </c>
      <c r="Q5" s="14">
        <v>2017</v>
      </c>
      <c r="R5" s="3">
        <v>0.66162829372851917</v>
      </c>
      <c r="S5" s="31">
        <v>0.41018529921188679</v>
      </c>
    </row>
    <row r="6" spans="1:27" x14ac:dyDescent="0.25">
      <c r="A6">
        <v>2017</v>
      </c>
      <c r="B6" t="s">
        <v>63</v>
      </c>
      <c r="C6" t="s">
        <v>19</v>
      </c>
      <c r="D6" t="s">
        <v>89</v>
      </c>
      <c r="E6" s="1">
        <v>17903</v>
      </c>
      <c r="F6" s="1">
        <v>1230</v>
      </c>
      <c r="G6" s="1">
        <v>34576</v>
      </c>
      <c r="H6" s="1">
        <v>8507</v>
      </c>
      <c r="I6">
        <v>0</v>
      </c>
      <c r="J6">
        <v>4.5</v>
      </c>
      <c r="K6">
        <v>1.84</v>
      </c>
      <c r="L6">
        <v>10.78</v>
      </c>
      <c r="M6">
        <v>2.06</v>
      </c>
      <c r="N6">
        <v>0</v>
      </c>
      <c r="Q6" s="14">
        <v>2018</v>
      </c>
      <c r="R6" s="3">
        <v>0.75581275825915339</v>
      </c>
      <c r="S6" s="31">
        <v>0.35249457169671705</v>
      </c>
    </row>
    <row r="7" spans="1:27" ht="15.75" thickBot="1" x14ac:dyDescent="0.3">
      <c r="A7">
        <v>2016</v>
      </c>
      <c r="B7" t="s">
        <v>63</v>
      </c>
      <c r="C7" t="s">
        <v>19</v>
      </c>
      <c r="D7" t="s">
        <v>89</v>
      </c>
      <c r="E7" s="1">
        <v>8518</v>
      </c>
      <c r="F7">
        <v>0</v>
      </c>
      <c r="G7" s="1">
        <v>19219</v>
      </c>
      <c r="H7" s="1">
        <v>5460</v>
      </c>
      <c r="I7">
        <v>1</v>
      </c>
      <c r="J7">
        <v>2.9</v>
      </c>
      <c r="K7">
        <v>0.83</v>
      </c>
      <c r="L7">
        <v>9.34</v>
      </c>
      <c r="M7">
        <v>1.77</v>
      </c>
      <c r="N7">
        <v>1</v>
      </c>
      <c r="Q7" s="16">
        <v>2019</v>
      </c>
      <c r="R7" s="28">
        <v>0.81762425504831338</v>
      </c>
      <c r="S7" s="32">
        <v>0.44594852797282958</v>
      </c>
    </row>
    <row r="8" spans="1:27" x14ac:dyDescent="0.25">
      <c r="A8">
        <v>2015</v>
      </c>
      <c r="B8" t="s">
        <v>63</v>
      </c>
      <c r="C8" t="s">
        <v>19</v>
      </c>
      <c r="D8" t="s">
        <v>89</v>
      </c>
      <c r="E8" s="1">
        <v>43580</v>
      </c>
      <c r="F8" s="1">
        <v>10815</v>
      </c>
      <c r="G8" s="1">
        <v>76344</v>
      </c>
      <c r="H8" s="1">
        <v>16717</v>
      </c>
      <c r="I8">
        <v>0</v>
      </c>
      <c r="J8">
        <v>10.1</v>
      </c>
      <c r="K8">
        <v>5.0199999999999996</v>
      </c>
      <c r="L8">
        <v>19.239999999999998</v>
      </c>
      <c r="M8">
        <v>3.49</v>
      </c>
      <c r="N8">
        <v>0</v>
      </c>
    </row>
    <row r="9" spans="1:27" x14ac:dyDescent="0.25">
      <c r="A9">
        <v>2014</v>
      </c>
      <c r="B9" t="s">
        <v>63</v>
      </c>
      <c r="C9" t="s">
        <v>19</v>
      </c>
      <c r="D9" t="s">
        <v>89</v>
      </c>
      <c r="E9" s="1">
        <v>38399</v>
      </c>
      <c r="F9" s="1">
        <v>9576</v>
      </c>
      <c r="G9" s="1">
        <v>67223</v>
      </c>
      <c r="H9" s="1">
        <v>14706</v>
      </c>
      <c r="I9">
        <v>1</v>
      </c>
      <c r="J9">
        <v>13.5</v>
      </c>
      <c r="K9">
        <v>6.8</v>
      </c>
      <c r="L9">
        <v>25.05</v>
      </c>
      <c r="M9">
        <v>4.54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63</v>
      </c>
      <c r="C10" t="s">
        <v>19</v>
      </c>
      <c r="D10" t="s">
        <v>89</v>
      </c>
      <c r="E10" s="1">
        <v>35138</v>
      </c>
      <c r="F10" s="1">
        <v>8381</v>
      </c>
      <c r="G10" s="1">
        <v>61895</v>
      </c>
      <c r="H10" s="1">
        <v>13652</v>
      </c>
      <c r="I10">
        <v>1</v>
      </c>
      <c r="J10">
        <v>11.7</v>
      </c>
      <c r="K10">
        <v>5.92</v>
      </c>
      <c r="L10">
        <v>21.83</v>
      </c>
      <c r="M10">
        <v>3.93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63</v>
      </c>
      <c r="C11" t="s">
        <v>19</v>
      </c>
      <c r="D11" t="s">
        <v>89</v>
      </c>
      <c r="E11" s="1">
        <v>26100</v>
      </c>
      <c r="F11" s="1">
        <v>3142</v>
      </c>
      <c r="G11" s="1">
        <v>49059</v>
      </c>
      <c r="H11" s="1">
        <v>11714</v>
      </c>
      <c r="I11">
        <v>1</v>
      </c>
      <c r="J11">
        <v>7.5</v>
      </c>
      <c r="K11">
        <v>3.23</v>
      </c>
      <c r="L11">
        <v>16.54</v>
      </c>
      <c r="M11">
        <v>3.16</v>
      </c>
      <c r="N11">
        <v>1</v>
      </c>
      <c r="Q11">
        <v>2015</v>
      </c>
      <c r="R11">
        <f>R3</f>
        <v>0.56049284271989508</v>
      </c>
      <c r="S11">
        <f>1/(S3^2)</f>
        <v>13.197107353661043</v>
      </c>
      <c r="T11">
        <f>R11*S11</f>
        <v>7.3968842163331097</v>
      </c>
      <c r="U11">
        <f>S11*R11^2</f>
        <v>4.1459006616824681</v>
      </c>
      <c r="V11">
        <f>S11^2</f>
        <v>174.16364250405437</v>
      </c>
      <c r="X11">
        <f>1/(S3^2+$S$31)</f>
        <v>13.197107353661043</v>
      </c>
      <c r="Y11">
        <f>X11*R11</f>
        <v>7.3968842163331097</v>
      </c>
      <c r="Z11">
        <f>X11*R11^2</f>
        <v>4.1459006616824681</v>
      </c>
      <c r="AA11">
        <f>X11^2</f>
        <v>174.16364250405437</v>
      </c>
    </row>
    <row r="12" spans="1:27" x14ac:dyDescent="0.25">
      <c r="A12">
        <v>2011</v>
      </c>
      <c r="B12" t="s">
        <v>63</v>
      </c>
      <c r="C12" t="s">
        <v>19</v>
      </c>
      <c r="D12" t="s">
        <v>89</v>
      </c>
      <c r="E12" s="1">
        <v>19334</v>
      </c>
      <c r="F12" s="1">
        <v>1907</v>
      </c>
      <c r="G12" s="1">
        <v>36761</v>
      </c>
      <c r="H12" s="1">
        <v>8892</v>
      </c>
      <c r="I12">
        <v>1</v>
      </c>
      <c r="J12">
        <v>7.9</v>
      </c>
      <c r="K12">
        <v>3.39</v>
      </c>
      <c r="L12">
        <v>17.38</v>
      </c>
      <c r="M12">
        <v>3.33</v>
      </c>
      <c r="N12">
        <v>1</v>
      </c>
      <c r="Q12">
        <v>2016</v>
      </c>
      <c r="R12">
        <f>R4</f>
        <v>0.76801009827788291</v>
      </c>
      <c r="S12">
        <f t="shared" ref="S12:S15" si="0">1/(S4^2)</f>
        <v>2.302231641418397</v>
      </c>
      <c r="T12">
        <f t="shared" ref="T12:T15" si="1">R12*S12</f>
        <v>1.7681371491841948</v>
      </c>
      <c r="U12">
        <f t="shared" ref="U12:U15" si="2">S12*R12^2</f>
        <v>1.3579471857137291</v>
      </c>
      <c r="V12">
        <f t="shared" ref="V12:V15" si="3">S12^2</f>
        <v>5.3002705307480467</v>
      </c>
      <c r="X12">
        <f>1/(S4^2+$S$31)</f>
        <v>2.302231641418397</v>
      </c>
      <c r="Y12">
        <f t="shared" ref="Y12:Y15" si="4">X12*R12</f>
        <v>1.7681371491841948</v>
      </c>
      <c r="Z12">
        <f t="shared" ref="Z12:Z15" si="5">X12*R12^2</f>
        <v>1.3579471857137291</v>
      </c>
      <c r="AA12">
        <f>X12^2</f>
        <v>5.3002705307480467</v>
      </c>
    </row>
    <row r="13" spans="1:27" x14ac:dyDescent="0.25">
      <c r="A13">
        <v>2010</v>
      </c>
      <c r="B13" t="s">
        <v>63</v>
      </c>
      <c r="C13" t="s">
        <v>19</v>
      </c>
      <c r="D13" t="s">
        <v>89</v>
      </c>
      <c r="E13" s="1">
        <v>48310</v>
      </c>
      <c r="F13" s="1">
        <v>15771</v>
      </c>
      <c r="G13" s="1">
        <v>80848</v>
      </c>
      <c r="H13" s="1">
        <v>16601</v>
      </c>
      <c r="I13">
        <v>1</v>
      </c>
      <c r="J13">
        <v>18</v>
      </c>
      <c r="K13">
        <v>10.09</v>
      </c>
      <c r="L13">
        <v>30</v>
      </c>
      <c r="M13">
        <v>5.04</v>
      </c>
      <c r="N13">
        <v>1</v>
      </c>
      <c r="Q13">
        <v>2017</v>
      </c>
      <c r="R13">
        <f>R5</f>
        <v>0.66162829372851917</v>
      </c>
      <c r="S13">
        <f t="shared" si="0"/>
        <v>5.9434664712128704</v>
      </c>
      <c r="T13">
        <f t="shared" si="1"/>
        <v>3.9323655801812345</v>
      </c>
      <c r="U13">
        <f t="shared" si="2"/>
        <v>2.6017643291320685</v>
      </c>
      <c r="V13">
        <f t="shared" si="3"/>
        <v>35.32479369443157</v>
      </c>
      <c r="X13">
        <f>1/(S5^2+$S$31)</f>
        <v>5.9434664712128704</v>
      </c>
      <c r="Y13">
        <f t="shared" si="4"/>
        <v>3.9323655801812345</v>
      </c>
      <c r="Z13">
        <f t="shared" si="5"/>
        <v>2.6017643291320685</v>
      </c>
      <c r="AA13">
        <f>X13^2</f>
        <v>35.32479369443157</v>
      </c>
    </row>
    <row r="14" spans="1:27" x14ac:dyDescent="0.25">
      <c r="A14">
        <v>2009</v>
      </c>
      <c r="B14" t="s">
        <v>63</v>
      </c>
      <c r="C14" t="s">
        <v>19</v>
      </c>
      <c r="D14" t="s">
        <v>89</v>
      </c>
      <c r="E14" s="1">
        <v>12235</v>
      </c>
      <c r="F14">
        <v>0</v>
      </c>
      <c r="G14" s="1">
        <v>28127</v>
      </c>
      <c r="H14" s="1">
        <v>8108</v>
      </c>
      <c r="I14">
        <v>1</v>
      </c>
      <c r="J14">
        <v>4</v>
      </c>
      <c r="K14">
        <v>1.1399999999999999</v>
      </c>
      <c r="L14">
        <v>13.14</v>
      </c>
      <c r="M14">
        <v>2.5299999999999998</v>
      </c>
      <c r="N14">
        <v>1</v>
      </c>
      <c r="Q14">
        <v>2018</v>
      </c>
      <c r="R14">
        <f>R6</f>
        <v>0.75581275825915339</v>
      </c>
      <c r="S14">
        <f t="shared" si="0"/>
        <v>8.0481327868442669</v>
      </c>
      <c r="T14">
        <f t="shared" si="1"/>
        <v>6.0828814404606923</v>
      </c>
      <c r="U14">
        <f t="shared" si="2"/>
        <v>4.5975193996780082</v>
      </c>
      <c r="V14">
        <f t="shared" si="3"/>
        <v>64.772441354677667</v>
      </c>
      <c r="X14">
        <f>1/(S6^2+$S$31)</f>
        <v>8.0481327868442669</v>
      </c>
      <c r="Y14">
        <f t="shared" si="4"/>
        <v>6.0828814404606923</v>
      </c>
      <c r="Z14">
        <f t="shared" si="5"/>
        <v>4.5975193996780082</v>
      </c>
      <c r="AA14">
        <f>X14^2</f>
        <v>64.772441354677667</v>
      </c>
    </row>
    <row r="15" spans="1:27" x14ac:dyDescent="0.25">
      <c r="A15">
        <v>2008</v>
      </c>
      <c r="B15" t="s">
        <v>63</v>
      </c>
      <c r="C15" t="s">
        <v>19</v>
      </c>
      <c r="D15" t="s">
        <v>89</v>
      </c>
      <c r="E15" s="1">
        <v>22245</v>
      </c>
      <c r="F15">
        <v>0</v>
      </c>
      <c r="G15" s="1">
        <v>46309</v>
      </c>
      <c r="H15" s="1">
        <v>12278</v>
      </c>
      <c r="I15">
        <v>1</v>
      </c>
      <c r="J15">
        <v>6.4</v>
      </c>
      <c r="K15">
        <v>2.23</v>
      </c>
      <c r="L15">
        <v>16.8</v>
      </c>
      <c r="M15">
        <v>3.31</v>
      </c>
      <c r="N15">
        <v>1</v>
      </c>
      <c r="Q15">
        <v>2019</v>
      </c>
      <c r="R15">
        <f>R7</f>
        <v>0.81762425504831338</v>
      </c>
      <c r="S15">
        <f t="shared" si="0"/>
        <v>5.0284082538790189</v>
      </c>
      <c r="T15">
        <f t="shared" si="1"/>
        <v>4.1113485526566231</v>
      </c>
      <c r="U15">
        <f t="shared" si="2"/>
        <v>3.3615382976098327</v>
      </c>
      <c r="V15">
        <f t="shared" si="3"/>
        <v>25.284889567678643</v>
      </c>
      <c r="X15">
        <f>1/(S7^2+$S$31)</f>
        <v>5.0284082538790189</v>
      </c>
      <c r="Y15">
        <f t="shared" si="4"/>
        <v>4.1113485526566231</v>
      </c>
      <c r="Z15">
        <f t="shared" si="5"/>
        <v>3.3615382976098327</v>
      </c>
      <c r="AA15">
        <f>X15^2</f>
        <v>25.284889567678643</v>
      </c>
    </row>
    <row r="16" spans="1:27" x14ac:dyDescent="0.25">
      <c r="A16">
        <v>2007</v>
      </c>
      <c r="B16" t="s">
        <v>63</v>
      </c>
      <c r="C16" t="s">
        <v>19</v>
      </c>
      <c r="D16" t="s">
        <v>89</v>
      </c>
      <c r="E16" s="1">
        <v>35738</v>
      </c>
      <c r="F16" s="1">
        <v>14652</v>
      </c>
      <c r="G16" s="1">
        <v>56824</v>
      </c>
      <c r="H16" s="1">
        <v>10759</v>
      </c>
      <c r="I16">
        <v>0</v>
      </c>
      <c r="J16">
        <v>14.4</v>
      </c>
      <c r="K16">
        <v>8.81</v>
      </c>
      <c r="L16">
        <v>22.65</v>
      </c>
      <c r="M16">
        <v>3.49</v>
      </c>
      <c r="N16">
        <v>0</v>
      </c>
      <c r="Q16" s="23" t="s">
        <v>33</v>
      </c>
      <c r="R16" s="23"/>
      <c r="S16">
        <f>SUM(S11:S15)</f>
        <v>34.519346507015598</v>
      </c>
      <c r="T16">
        <f t="shared" ref="T16:V16" si="6">SUM(T11:T15)</f>
        <v>23.291616938815853</v>
      </c>
      <c r="U16">
        <f t="shared" si="6"/>
        <v>16.064669873816104</v>
      </c>
      <c r="V16">
        <f t="shared" si="6"/>
        <v>304.84603765159028</v>
      </c>
      <c r="X16">
        <f>SUM(X11:X15)</f>
        <v>34.519346507015598</v>
      </c>
      <c r="Y16">
        <f>SUM(Y11:Y15)</f>
        <v>23.291616938815853</v>
      </c>
      <c r="Z16">
        <f>SUM(Z11:Z15)</f>
        <v>16.064669873816104</v>
      </c>
      <c r="AA16">
        <f t="shared" ref="AA16" si="7">SUM(AA11:AA15)</f>
        <v>304.84603765159028</v>
      </c>
    </row>
    <row r="17" spans="1:27" x14ac:dyDescent="0.25">
      <c r="A17">
        <v>2006</v>
      </c>
      <c r="B17" t="s">
        <v>63</v>
      </c>
      <c r="C17" t="s">
        <v>19</v>
      </c>
      <c r="D17" t="s">
        <v>89</v>
      </c>
      <c r="E17" s="1">
        <v>38921</v>
      </c>
      <c r="F17" s="1">
        <v>10812</v>
      </c>
      <c r="G17" s="1">
        <v>67031</v>
      </c>
      <c r="H17" s="1">
        <v>14342</v>
      </c>
      <c r="I17">
        <v>1</v>
      </c>
      <c r="J17">
        <v>8.4</v>
      </c>
      <c r="K17">
        <v>4.26</v>
      </c>
      <c r="L17">
        <v>15.88</v>
      </c>
      <c r="M17">
        <v>2.83</v>
      </c>
      <c r="N17">
        <v>1</v>
      </c>
    </row>
    <row r="18" spans="1:27" x14ac:dyDescent="0.25">
      <c r="A18">
        <v>2005</v>
      </c>
      <c r="B18" t="s">
        <v>63</v>
      </c>
      <c r="C18" t="s">
        <v>19</v>
      </c>
      <c r="D18" t="s">
        <v>89</v>
      </c>
      <c r="E18" s="1">
        <v>54036</v>
      </c>
      <c r="F18" s="1">
        <v>19065</v>
      </c>
      <c r="G18" s="1">
        <v>89008</v>
      </c>
      <c r="H18" s="1">
        <v>17843</v>
      </c>
      <c r="I18">
        <v>1</v>
      </c>
      <c r="J18">
        <v>26</v>
      </c>
      <c r="K18">
        <v>14.93</v>
      </c>
      <c r="L18">
        <v>41.31</v>
      </c>
      <c r="M18">
        <v>6.82</v>
      </c>
      <c r="N18">
        <v>1</v>
      </c>
      <c r="Q18" s="44" t="s">
        <v>34</v>
      </c>
      <c r="R18" s="44"/>
      <c r="S18" s="8">
        <f>U16-((T16^2)/S16)</f>
        <v>0.34886194233403778</v>
      </c>
      <c r="Y18" s="24" t="s">
        <v>35</v>
      </c>
      <c r="Z18" s="8">
        <f>Z16-(Y16^2)/X16</f>
        <v>0.34886194233403778</v>
      </c>
    </row>
    <row r="19" spans="1:27" x14ac:dyDescent="0.25">
      <c r="A19">
        <v>2004</v>
      </c>
      <c r="B19" t="s">
        <v>63</v>
      </c>
      <c r="C19" t="s">
        <v>19</v>
      </c>
      <c r="D19" t="s">
        <v>89</v>
      </c>
      <c r="E19" s="1">
        <v>48525</v>
      </c>
      <c r="F19" s="1">
        <v>18051</v>
      </c>
      <c r="G19" s="1">
        <v>78999</v>
      </c>
      <c r="H19" s="1">
        <v>15548</v>
      </c>
      <c r="I19">
        <v>1</v>
      </c>
      <c r="J19">
        <v>19</v>
      </c>
      <c r="K19">
        <v>10.81</v>
      </c>
      <c r="L19">
        <v>31.14</v>
      </c>
      <c r="M19">
        <v>5.16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63</v>
      </c>
      <c r="C20" t="s">
        <v>19</v>
      </c>
      <c r="D20" t="s">
        <v>89</v>
      </c>
      <c r="E20" s="1">
        <v>29801</v>
      </c>
      <c r="F20" s="1">
        <v>6636</v>
      </c>
      <c r="G20" s="1">
        <v>52966</v>
      </c>
      <c r="H20" s="1">
        <v>11819</v>
      </c>
      <c r="I20">
        <v>0</v>
      </c>
      <c r="J20">
        <v>9.1999999999999993</v>
      </c>
      <c r="K20">
        <v>4.4400000000000004</v>
      </c>
      <c r="L20">
        <v>17.940000000000001</v>
      </c>
      <c r="M20">
        <v>3.29</v>
      </c>
      <c r="N20">
        <v>0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63</v>
      </c>
      <c r="C21" t="s">
        <v>19</v>
      </c>
      <c r="D21" t="s">
        <v>89</v>
      </c>
      <c r="E21" s="1">
        <v>51080</v>
      </c>
      <c r="F21" s="1">
        <v>19040</v>
      </c>
      <c r="G21" s="1">
        <v>83119</v>
      </c>
      <c r="H21" s="1">
        <v>16347</v>
      </c>
      <c r="I21">
        <v>0</v>
      </c>
      <c r="J21">
        <v>14.6</v>
      </c>
      <c r="K21">
        <v>8.44</v>
      </c>
      <c r="L21">
        <v>24.07</v>
      </c>
      <c r="M21">
        <v>3.93</v>
      </c>
      <c r="N21">
        <v>0</v>
      </c>
    </row>
    <row r="22" spans="1:27" x14ac:dyDescent="0.25">
      <c r="A22">
        <v>2001</v>
      </c>
      <c r="B22" t="s">
        <v>63</v>
      </c>
      <c r="C22" t="s">
        <v>19</v>
      </c>
      <c r="D22" t="s">
        <v>89</v>
      </c>
      <c r="E22" s="1">
        <v>96973</v>
      </c>
      <c r="F22" s="1">
        <v>50866</v>
      </c>
      <c r="G22" s="1">
        <v>143079</v>
      </c>
      <c r="H22" s="1">
        <v>23524</v>
      </c>
      <c r="I22">
        <v>0</v>
      </c>
      <c r="J22">
        <v>20.3</v>
      </c>
      <c r="K22">
        <v>13.52</v>
      </c>
      <c r="L22">
        <v>29.44</v>
      </c>
      <c r="M22">
        <v>4.0599999999999996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63</v>
      </c>
      <c r="C23" t="s">
        <v>19</v>
      </c>
      <c r="D23" t="s">
        <v>89</v>
      </c>
      <c r="E23" s="1">
        <v>60149</v>
      </c>
      <c r="F23" s="1">
        <v>25456</v>
      </c>
      <c r="G23" s="1">
        <v>94841</v>
      </c>
      <c r="H23" s="1">
        <v>17701</v>
      </c>
      <c r="I23">
        <v>0</v>
      </c>
      <c r="J23">
        <v>16.399999999999999</v>
      </c>
      <c r="K23">
        <v>9.92</v>
      </c>
      <c r="L23">
        <v>25.9</v>
      </c>
      <c r="M23">
        <v>4.04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63</v>
      </c>
      <c r="C24" t="s">
        <v>19</v>
      </c>
      <c r="D24" t="s">
        <v>89</v>
      </c>
      <c r="E24" s="1">
        <v>65148</v>
      </c>
      <c r="F24" s="1">
        <v>26896</v>
      </c>
      <c r="G24" s="1">
        <v>103400</v>
      </c>
      <c r="H24" s="1">
        <v>19517</v>
      </c>
      <c r="I24">
        <v>0</v>
      </c>
      <c r="J24">
        <v>11</v>
      </c>
      <c r="K24">
        <v>6.46</v>
      </c>
      <c r="L24">
        <v>18.170000000000002</v>
      </c>
      <c r="M24">
        <v>2.92</v>
      </c>
      <c r="N24">
        <v>0</v>
      </c>
    </row>
    <row r="25" spans="1:27" x14ac:dyDescent="0.25">
      <c r="A25">
        <v>1998</v>
      </c>
      <c r="B25" t="s">
        <v>63</v>
      </c>
      <c r="C25" t="s">
        <v>19</v>
      </c>
      <c r="D25" t="s">
        <v>89</v>
      </c>
      <c r="E25" s="1">
        <v>41395</v>
      </c>
      <c r="F25" s="1">
        <v>16385</v>
      </c>
      <c r="G25" s="1">
        <v>66405</v>
      </c>
      <c r="H25" s="1">
        <v>12760</v>
      </c>
      <c r="I25">
        <v>1</v>
      </c>
      <c r="J25">
        <v>10.6</v>
      </c>
      <c r="K25">
        <v>6.14</v>
      </c>
      <c r="L25">
        <v>17.64</v>
      </c>
      <c r="M25">
        <v>2.86</v>
      </c>
      <c r="N25">
        <v>1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63</v>
      </c>
      <c r="C26" t="s">
        <v>19</v>
      </c>
      <c r="D26" t="s">
        <v>89</v>
      </c>
      <c r="E26" s="1">
        <v>43947</v>
      </c>
      <c r="F26" s="1">
        <v>13531</v>
      </c>
      <c r="G26" s="1">
        <v>74363</v>
      </c>
      <c r="H26" s="1">
        <v>15519</v>
      </c>
      <c r="I26">
        <v>0</v>
      </c>
      <c r="J26">
        <v>7.9</v>
      </c>
      <c r="K26">
        <v>4.16</v>
      </c>
      <c r="L26">
        <v>14.64</v>
      </c>
      <c r="M26">
        <v>2.56</v>
      </c>
      <c r="N26">
        <v>0</v>
      </c>
      <c r="Q26" s="40" t="s">
        <v>44</v>
      </c>
      <c r="R26" s="40"/>
      <c r="S26" s="29">
        <f>T16/S16</f>
        <v>0.67474095820678825</v>
      </c>
      <c r="T26" s="7"/>
      <c r="AA26" s="10"/>
    </row>
    <row r="27" spans="1:27" x14ac:dyDescent="0.25">
      <c r="A27">
        <v>1996</v>
      </c>
      <c r="B27" t="s">
        <v>63</v>
      </c>
      <c r="C27" t="s">
        <v>19</v>
      </c>
      <c r="D27" t="s">
        <v>89</v>
      </c>
      <c r="E27" s="1">
        <v>65372</v>
      </c>
      <c r="F27" s="1">
        <v>31335</v>
      </c>
      <c r="G27" s="1">
        <v>99409</v>
      </c>
      <c r="H27" s="1">
        <v>17366</v>
      </c>
      <c r="I27">
        <v>0</v>
      </c>
      <c r="J27">
        <v>15</v>
      </c>
      <c r="K27">
        <v>9.44</v>
      </c>
      <c r="L27">
        <v>22.87</v>
      </c>
      <c r="M27">
        <v>3.39</v>
      </c>
      <c r="N27">
        <v>0</v>
      </c>
      <c r="Q27" s="44" t="s">
        <v>16</v>
      </c>
      <c r="R27" s="44"/>
      <c r="S27" s="7">
        <f>SQRT(1/S16)</f>
        <v>0.17020359044949876</v>
      </c>
      <c r="T27" s="7"/>
      <c r="AA27" s="10"/>
    </row>
    <row r="28" spans="1:27" x14ac:dyDescent="0.25">
      <c r="A28">
        <v>1995</v>
      </c>
      <c r="B28" t="s">
        <v>63</v>
      </c>
      <c r="C28" t="s">
        <v>19</v>
      </c>
      <c r="D28" t="s">
        <v>89</v>
      </c>
      <c r="E28" s="1">
        <v>61186</v>
      </c>
      <c r="F28" s="1">
        <v>30428</v>
      </c>
      <c r="G28" s="1">
        <v>91944</v>
      </c>
      <c r="H28" s="1">
        <v>15693</v>
      </c>
      <c r="I28">
        <v>0</v>
      </c>
      <c r="J28">
        <v>10.9</v>
      </c>
      <c r="K28">
        <v>6.87</v>
      </c>
      <c r="L28">
        <v>16.75</v>
      </c>
      <c r="M28">
        <v>2.48</v>
      </c>
      <c r="N28">
        <v>0</v>
      </c>
      <c r="Q28" s="40" t="s">
        <v>45</v>
      </c>
      <c r="R28" s="40"/>
      <c r="S28" s="35">
        <f>S26-1.96*S27</f>
        <v>0.34114192092577067</v>
      </c>
      <c r="T28" s="38">
        <f>MIN(1,S26+1.96*S27)</f>
        <v>1</v>
      </c>
    </row>
    <row r="29" spans="1:27" x14ac:dyDescent="0.25">
      <c r="A29">
        <v>1994</v>
      </c>
      <c r="B29" t="s">
        <v>63</v>
      </c>
      <c r="C29" t="s">
        <v>19</v>
      </c>
      <c r="D29" t="s">
        <v>89</v>
      </c>
      <c r="E29" s="1">
        <v>40820</v>
      </c>
      <c r="F29" s="1">
        <v>15049</v>
      </c>
      <c r="G29" s="1">
        <v>66591</v>
      </c>
      <c r="H29" s="1">
        <v>13149</v>
      </c>
      <c r="I29">
        <v>0</v>
      </c>
      <c r="J29">
        <v>6.1</v>
      </c>
      <c r="K29">
        <v>3.31</v>
      </c>
      <c r="L29">
        <v>10.8</v>
      </c>
      <c r="M29">
        <v>1.83</v>
      </c>
      <c r="N29">
        <v>0</v>
      </c>
      <c r="S29" s="7"/>
      <c r="T29" s="7"/>
    </row>
    <row r="30" spans="1:27" x14ac:dyDescent="0.25">
      <c r="A30">
        <v>1993</v>
      </c>
      <c r="B30" t="s">
        <v>63</v>
      </c>
      <c r="C30" t="s">
        <v>19</v>
      </c>
      <c r="D30" t="s">
        <v>89</v>
      </c>
      <c r="E30" s="1">
        <v>130416</v>
      </c>
      <c r="F30" s="1">
        <v>69469</v>
      </c>
      <c r="G30" s="1">
        <v>191363</v>
      </c>
      <c r="H30" s="1">
        <v>31096</v>
      </c>
      <c r="I30">
        <v>0</v>
      </c>
      <c r="J30">
        <v>14.5</v>
      </c>
      <c r="K30">
        <v>9.56</v>
      </c>
      <c r="L30">
        <v>21.44</v>
      </c>
      <c r="M30">
        <v>3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64</v>
      </c>
      <c r="C31" t="s">
        <v>19</v>
      </c>
      <c r="D31" t="s">
        <v>89</v>
      </c>
      <c r="E31">
        <v>0</v>
      </c>
      <c r="I31">
        <v>2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64</v>
      </c>
      <c r="C32" t="s">
        <v>19</v>
      </c>
      <c r="D32" t="s">
        <v>89</v>
      </c>
      <c r="E32">
        <v>0</v>
      </c>
      <c r="I32">
        <v>2</v>
      </c>
      <c r="J32">
        <v>0</v>
      </c>
      <c r="N32">
        <v>2</v>
      </c>
      <c r="Q32" s="40" t="s">
        <v>44</v>
      </c>
      <c r="R32" s="40"/>
      <c r="S32" s="35">
        <f>Y16/X16</f>
        <v>0.67474095820678825</v>
      </c>
      <c r="T32" s="7"/>
    </row>
    <row r="33" spans="1:24" x14ac:dyDescent="0.25">
      <c r="A33">
        <v>2018</v>
      </c>
      <c r="B33" t="s">
        <v>64</v>
      </c>
      <c r="C33" t="s">
        <v>19</v>
      </c>
      <c r="D33" t="s">
        <v>89</v>
      </c>
      <c r="E33">
        <v>0</v>
      </c>
      <c r="I33">
        <v>2</v>
      </c>
      <c r="J33">
        <v>0</v>
      </c>
      <c r="N33">
        <v>2</v>
      </c>
      <c r="Q33" s="44" t="s">
        <v>16</v>
      </c>
      <c r="R33" s="44"/>
      <c r="S33" s="7">
        <f>SQRT(1/X16)</f>
        <v>0.17020359044949876</v>
      </c>
      <c r="T33" s="7"/>
    </row>
    <row r="34" spans="1:24" x14ac:dyDescent="0.25">
      <c r="A34">
        <v>2017</v>
      </c>
      <c r="B34" t="s">
        <v>64</v>
      </c>
      <c r="C34" t="s">
        <v>19</v>
      </c>
      <c r="D34" t="s">
        <v>89</v>
      </c>
      <c r="E34">
        <v>483</v>
      </c>
      <c r="F34">
        <v>0</v>
      </c>
      <c r="G34" s="1">
        <v>2893</v>
      </c>
      <c r="H34" s="1">
        <v>1229</v>
      </c>
      <c r="I34">
        <v>1</v>
      </c>
      <c r="J34">
        <v>0.1</v>
      </c>
      <c r="K34">
        <v>0</v>
      </c>
      <c r="L34">
        <v>15.24</v>
      </c>
      <c r="M34">
        <v>0.31</v>
      </c>
      <c r="N34">
        <v>2</v>
      </c>
      <c r="Q34" s="40" t="s">
        <v>45</v>
      </c>
      <c r="R34" s="40"/>
      <c r="S34" s="35">
        <f>S32-1.96*S33</f>
        <v>0.34114192092577067</v>
      </c>
      <c r="T34" s="37">
        <f>MIN(1,S32+1.96*S33)</f>
        <v>1</v>
      </c>
    </row>
    <row r="35" spans="1:24" x14ac:dyDescent="0.25">
      <c r="A35">
        <v>2016</v>
      </c>
      <c r="B35" t="s">
        <v>64</v>
      </c>
      <c r="C35" t="s">
        <v>19</v>
      </c>
      <c r="D35" t="s">
        <v>89</v>
      </c>
      <c r="E35" s="1">
        <v>1820</v>
      </c>
      <c r="F35">
        <v>0</v>
      </c>
      <c r="G35" s="1">
        <v>6456</v>
      </c>
      <c r="H35" s="1">
        <v>2365</v>
      </c>
      <c r="I35">
        <v>1</v>
      </c>
      <c r="J35">
        <v>0.6</v>
      </c>
      <c r="K35">
        <v>0.05</v>
      </c>
      <c r="L35">
        <v>7.25</v>
      </c>
      <c r="M35">
        <v>0.79</v>
      </c>
      <c r="N35">
        <v>1</v>
      </c>
    </row>
    <row r="36" spans="1:24" x14ac:dyDescent="0.25">
      <c r="A36">
        <v>2015</v>
      </c>
      <c r="B36" t="s">
        <v>64</v>
      </c>
      <c r="C36" t="s">
        <v>19</v>
      </c>
      <c r="D36" t="s">
        <v>89</v>
      </c>
      <c r="E36">
        <v>0</v>
      </c>
      <c r="I36">
        <v>2</v>
      </c>
      <c r="J36">
        <v>0</v>
      </c>
      <c r="N36">
        <v>2</v>
      </c>
    </row>
    <row r="37" spans="1:24" x14ac:dyDescent="0.25">
      <c r="A37">
        <v>2014</v>
      </c>
      <c r="B37" t="s">
        <v>64</v>
      </c>
      <c r="C37" t="s">
        <v>19</v>
      </c>
      <c r="D37" t="s">
        <v>89</v>
      </c>
      <c r="E37" s="1">
        <v>4531</v>
      </c>
      <c r="F37">
        <v>0</v>
      </c>
      <c r="G37" s="1">
        <v>12941</v>
      </c>
      <c r="H37" s="1">
        <v>4291</v>
      </c>
      <c r="I37">
        <v>1</v>
      </c>
      <c r="J37">
        <v>1.6</v>
      </c>
      <c r="K37">
        <v>0.25</v>
      </c>
      <c r="L37">
        <v>9.34</v>
      </c>
      <c r="M37">
        <v>1.48</v>
      </c>
      <c r="N37">
        <v>1</v>
      </c>
      <c r="Q37" s="2" t="s">
        <v>14</v>
      </c>
      <c r="R37" s="2" t="s">
        <v>62</v>
      </c>
    </row>
    <row r="38" spans="1:24" x14ac:dyDescent="0.25">
      <c r="A38">
        <v>2013</v>
      </c>
      <c r="B38" t="s">
        <v>64</v>
      </c>
      <c r="C38" t="s">
        <v>19</v>
      </c>
      <c r="D38" t="s">
        <v>89</v>
      </c>
      <c r="E38">
        <v>0</v>
      </c>
      <c r="I38">
        <v>2</v>
      </c>
      <c r="J38">
        <v>0</v>
      </c>
      <c r="N38">
        <v>2</v>
      </c>
      <c r="Q38" s="2" t="s">
        <v>2</v>
      </c>
      <c r="R38" t="s">
        <v>63</v>
      </c>
      <c r="S38" t="s">
        <v>64</v>
      </c>
      <c r="T38" t="s">
        <v>65</v>
      </c>
      <c r="U38" t="s">
        <v>66</v>
      </c>
      <c r="V38" t="s">
        <v>67</v>
      </c>
      <c r="W38" t="s">
        <v>68</v>
      </c>
      <c r="X38" t="s">
        <v>20</v>
      </c>
    </row>
    <row r="39" spans="1:24" x14ac:dyDescent="0.25">
      <c r="A39">
        <v>2012</v>
      </c>
      <c r="B39" t="s">
        <v>64</v>
      </c>
      <c r="C39" t="s">
        <v>19</v>
      </c>
      <c r="D39" t="s">
        <v>89</v>
      </c>
      <c r="E39">
        <v>0</v>
      </c>
      <c r="I39">
        <v>2</v>
      </c>
      <c r="J39">
        <v>0</v>
      </c>
      <c r="N39">
        <v>2</v>
      </c>
      <c r="Q39">
        <v>2015</v>
      </c>
      <c r="R39">
        <v>43580</v>
      </c>
      <c r="S39">
        <v>0</v>
      </c>
      <c r="T39">
        <v>0</v>
      </c>
      <c r="U39">
        <v>92</v>
      </c>
      <c r="V39">
        <v>34081</v>
      </c>
      <c r="W39">
        <v>0</v>
      </c>
      <c r="X39">
        <v>77753</v>
      </c>
    </row>
    <row r="40" spans="1:24" x14ac:dyDescent="0.25">
      <c r="A40">
        <v>2011</v>
      </c>
      <c r="B40" t="s">
        <v>64</v>
      </c>
      <c r="C40" t="s">
        <v>19</v>
      </c>
      <c r="D40" t="s">
        <v>89</v>
      </c>
      <c r="E40" s="1">
        <v>2609</v>
      </c>
      <c r="F40">
        <v>0</v>
      </c>
      <c r="G40" s="1">
        <v>8063</v>
      </c>
      <c r="H40" s="1">
        <v>2782</v>
      </c>
      <c r="I40">
        <v>1</v>
      </c>
      <c r="J40">
        <v>1.1000000000000001</v>
      </c>
      <c r="K40">
        <v>0.13</v>
      </c>
      <c r="L40">
        <v>7.96</v>
      </c>
      <c r="M40">
        <v>1.1200000000000001</v>
      </c>
      <c r="N40">
        <v>1</v>
      </c>
      <c r="Q40">
        <v>2016</v>
      </c>
      <c r="R40">
        <v>8518</v>
      </c>
      <c r="S40">
        <v>1820</v>
      </c>
      <c r="T40">
        <v>0</v>
      </c>
      <c r="U40">
        <v>82</v>
      </c>
      <c r="V40">
        <v>0</v>
      </c>
      <c r="W40">
        <v>671</v>
      </c>
      <c r="X40">
        <v>11091</v>
      </c>
    </row>
    <row r="41" spans="1:24" x14ac:dyDescent="0.25">
      <c r="A41">
        <v>2010</v>
      </c>
      <c r="B41" t="s">
        <v>64</v>
      </c>
      <c r="C41" t="s">
        <v>19</v>
      </c>
      <c r="D41" t="s">
        <v>89</v>
      </c>
      <c r="E41" s="1">
        <v>47524</v>
      </c>
      <c r="F41" s="1">
        <v>15337</v>
      </c>
      <c r="G41" s="1">
        <v>79711</v>
      </c>
      <c r="H41" s="1">
        <v>16422</v>
      </c>
      <c r="I41">
        <v>1</v>
      </c>
      <c r="J41">
        <v>17.7</v>
      </c>
      <c r="K41">
        <v>9.8800000000000008</v>
      </c>
      <c r="L41">
        <v>29.65</v>
      </c>
      <c r="M41">
        <v>5</v>
      </c>
      <c r="N41">
        <v>1</v>
      </c>
      <c r="Q41">
        <v>2017</v>
      </c>
      <c r="R41">
        <v>17903</v>
      </c>
      <c r="S41">
        <v>483</v>
      </c>
      <c r="T41">
        <v>887</v>
      </c>
      <c r="U41">
        <v>3854</v>
      </c>
      <c r="V41">
        <v>0</v>
      </c>
      <c r="W41">
        <v>3932</v>
      </c>
      <c r="X41">
        <v>27059</v>
      </c>
    </row>
    <row r="42" spans="1:24" x14ac:dyDescent="0.25">
      <c r="A42">
        <v>2009</v>
      </c>
      <c r="B42" t="s">
        <v>64</v>
      </c>
      <c r="C42" t="s">
        <v>19</v>
      </c>
      <c r="D42" t="s">
        <v>89</v>
      </c>
      <c r="E42">
        <v>0</v>
      </c>
      <c r="I42">
        <v>2</v>
      </c>
      <c r="J42">
        <v>0</v>
      </c>
      <c r="N42">
        <v>2</v>
      </c>
      <c r="Q42">
        <v>2018</v>
      </c>
      <c r="R42">
        <v>36765</v>
      </c>
      <c r="S42">
        <v>0</v>
      </c>
      <c r="T42">
        <v>2644</v>
      </c>
      <c r="U42">
        <v>2461</v>
      </c>
      <c r="V42">
        <v>0</v>
      </c>
      <c r="W42">
        <v>6773</v>
      </c>
      <c r="X42">
        <v>48643</v>
      </c>
    </row>
    <row r="43" spans="1:24" x14ac:dyDescent="0.25">
      <c r="A43">
        <v>2008</v>
      </c>
      <c r="B43" t="s">
        <v>64</v>
      </c>
      <c r="C43" t="s">
        <v>19</v>
      </c>
      <c r="D43" t="s">
        <v>89</v>
      </c>
      <c r="E43">
        <v>0</v>
      </c>
      <c r="I43">
        <v>2</v>
      </c>
      <c r="J43">
        <v>0</v>
      </c>
      <c r="N43">
        <v>2</v>
      </c>
      <c r="Q43">
        <v>2019</v>
      </c>
      <c r="R43">
        <v>28262</v>
      </c>
      <c r="S43">
        <v>0</v>
      </c>
      <c r="T43">
        <v>1542</v>
      </c>
      <c r="U43">
        <v>0</v>
      </c>
      <c r="V43">
        <v>0</v>
      </c>
      <c r="W43">
        <v>4762</v>
      </c>
      <c r="X43">
        <v>34566</v>
      </c>
    </row>
    <row r="44" spans="1:24" x14ac:dyDescent="0.25">
      <c r="A44">
        <v>2007</v>
      </c>
      <c r="B44" t="s">
        <v>64</v>
      </c>
      <c r="C44" t="s">
        <v>19</v>
      </c>
      <c r="D44" t="s">
        <v>89</v>
      </c>
      <c r="E44" s="1">
        <v>2830</v>
      </c>
      <c r="F44">
        <v>0</v>
      </c>
      <c r="G44" s="1">
        <v>6302</v>
      </c>
      <c r="H44" s="1">
        <v>1771</v>
      </c>
      <c r="I44">
        <v>1</v>
      </c>
      <c r="J44">
        <v>1.1000000000000001</v>
      </c>
      <c r="K44">
        <v>0.35</v>
      </c>
      <c r="L44">
        <v>3.65</v>
      </c>
      <c r="M44">
        <v>0.68</v>
      </c>
      <c r="N44">
        <v>1</v>
      </c>
      <c r="Q44" t="s">
        <v>20</v>
      </c>
      <c r="R44">
        <v>135028</v>
      </c>
      <c r="S44">
        <v>2303</v>
      </c>
      <c r="T44">
        <v>5073</v>
      </c>
      <c r="U44">
        <v>6489</v>
      </c>
      <c r="V44">
        <v>34081</v>
      </c>
      <c r="W44">
        <v>16138</v>
      </c>
      <c r="X44">
        <v>199112</v>
      </c>
    </row>
    <row r="45" spans="1:24" x14ac:dyDescent="0.25">
      <c r="A45">
        <v>2006</v>
      </c>
      <c r="B45" t="s">
        <v>64</v>
      </c>
      <c r="C45" t="s">
        <v>19</v>
      </c>
      <c r="D45" t="s">
        <v>89</v>
      </c>
      <c r="E45" s="1">
        <v>18068</v>
      </c>
      <c r="F45">
        <v>138</v>
      </c>
      <c r="G45" s="1">
        <v>35998</v>
      </c>
      <c r="H45" s="1">
        <v>9148</v>
      </c>
      <c r="I45">
        <v>1</v>
      </c>
      <c r="J45">
        <v>3.9</v>
      </c>
      <c r="K45">
        <v>1.49</v>
      </c>
      <c r="L45">
        <v>9.82</v>
      </c>
      <c r="M45">
        <v>1.89</v>
      </c>
      <c r="N45">
        <v>1</v>
      </c>
    </row>
    <row r="46" spans="1:24" x14ac:dyDescent="0.25">
      <c r="A46">
        <v>2005</v>
      </c>
      <c r="B46" t="s">
        <v>64</v>
      </c>
      <c r="C46" t="s">
        <v>19</v>
      </c>
      <c r="D46" t="s">
        <v>89</v>
      </c>
      <c r="E46" s="1">
        <v>3316</v>
      </c>
      <c r="F46">
        <v>0</v>
      </c>
      <c r="G46" s="1">
        <v>10350</v>
      </c>
      <c r="H46" s="1">
        <v>3589</v>
      </c>
      <c r="I46">
        <v>1</v>
      </c>
      <c r="J46">
        <v>1.6</v>
      </c>
      <c r="K46">
        <v>0.19</v>
      </c>
      <c r="L46">
        <v>11.89</v>
      </c>
      <c r="M46">
        <v>1.7</v>
      </c>
      <c r="N46">
        <v>1</v>
      </c>
      <c r="Q46" s="2" t="s">
        <v>48</v>
      </c>
      <c r="R46" s="2" t="s">
        <v>62</v>
      </c>
    </row>
    <row r="47" spans="1:24" x14ac:dyDescent="0.25">
      <c r="A47">
        <v>2004</v>
      </c>
      <c r="B47" t="s">
        <v>64</v>
      </c>
      <c r="C47" t="s">
        <v>19</v>
      </c>
      <c r="D47" t="s">
        <v>89</v>
      </c>
      <c r="E47">
        <v>0</v>
      </c>
      <c r="I47">
        <v>2</v>
      </c>
      <c r="J47">
        <v>0</v>
      </c>
      <c r="N47">
        <v>2</v>
      </c>
      <c r="Q47" s="2" t="s">
        <v>2</v>
      </c>
      <c r="R47" t="s">
        <v>63</v>
      </c>
      <c r="S47" t="s">
        <v>64</v>
      </c>
      <c r="T47" t="s">
        <v>65</v>
      </c>
      <c r="U47" t="s">
        <v>66</v>
      </c>
      <c r="V47" t="s">
        <v>67</v>
      </c>
      <c r="W47" t="s">
        <v>68</v>
      </c>
      <c r="X47" t="s">
        <v>20</v>
      </c>
    </row>
    <row r="48" spans="1:24" x14ac:dyDescent="0.25">
      <c r="A48">
        <v>2003</v>
      </c>
      <c r="B48" t="s">
        <v>64</v>
      </c>
      <c r="C48" t="s">
        <v>19</v>
      </c>
      <c r="D48" t="s">
        <v>89</v>
      </c>
      <c r="E48">
        <v>0</v>
      </c>
      <c r="I48">
        <v>2</v>
      </c>
      <c r="J48">
        <v>0</v>
      </c>
      <c r="N48">
        <v>2</v>
      </c>
      <c r="Q48">
        <v>2015</v>
      </c>
      <c r="R48">
        <v>16717</v>
      </c>
      <c r="U48">
        <v>592</v>
      </c>
      <c r="V48">
        <v>14419</v>
      </c>
      <c r="X48">
        <v>10576</v>
      </c>
    </row>
    <row r="49" spans="1:24" x14ac:dyDescent="0.25">
      <c r="A49">
        <v>2002</v>
      </c>
      <c r="B49" t="s">
        <v>64</v>
      </c>
      <c r="C49" t="s">
        <v>19</v>
      </c>
      <c r="D49" t="s">
        <v>89</v>
      </c>
      <c r="E49" s="1">
        <v>4307</v>
      </c>
      <c r="F49">
        <v>0</v>
      </c>
      <c r="G49" s="1">
        <v>11141</v>
      </c>
      <c r="H49" s="1">
        <v>3487</v>
      </c>
      <c r="I49">
        <v>1</v>
      </c>
      <c r="J49">
        <v>1.2</v>
      </c>
      <c r="K49">
        <v>0.26</v>
      </c>
      <c r="L49">
        <v>5.65</v>
      </c>
      <c r="M49">
        <v>0.97</v>
      </c>
      <c r="N49">
        <v>1</v>
      </c>
      <c r="Q49">
        <v>2016</v>
      </c>
      <c r="R49">
        <v>5460</v>
      </c>
      <c r="S49">
        <v>2365</v>
      </c>
      <c r="U49">
        <v>478</v>
      </c>
      <c r="W49">
        <v>1403</v>
      </c>
      <c r="X49">
        <v>2426.5</v>
      </c>
    </row>
    <row r="50" spans="1:24" x14ac:dyDescent="0.25">
      <c r="A50">
        <v>2001</v>
      </c>
      <c r="B50" t="s">
        <v>64</v>
      </c>
      <c r="C50" t="s">
        <v>19</v>
      </c>
      <c r="D50" t="s">
        <v>89</v>
      </c>
      <c r="E50">
        <v>0</v>
      </c>
      <c r="I50">
        <v>2</v>
      </c>
      <c r="J50">
        <v>0</v>
      </c>
      <c r="N50">
        <v>2</v>
      </c>
      <c r="Q50">
        <v>2017</v>
      </c>
      <c r="R50">
        <v>8507</v>
      </c>
      <c r="S50">
        <v>1229</v>
      </c>
      <c r="T50">
        <v>1683</v>
      </c>
      <c r="U50">
        <v>3651</v>
      </c>
      <c r="W50">
        <v>3690</v>
      </c>
      <c r="X50">
        <v>3752</v>
      </c>
    </row>
    <row r="51" spans="1:24" x14ac:dyDescent="0.25">
      <c r="A51">
        <v>2000</v>
      </c>
      <c r="B51" t="s">
        <v>64</v>
      </c>
      <c r="C51" t="s">
        <v>19</v>
      </c>
      <c r="D51" t="s">
        <v>89</v>
      </c>
      <c r="E51" s="1">
        <v>2251</v>
      </c>
      <c r="F51">
        <v>0</v>
      </c>
      <c r="G51" s="1">
        <v>7118</v>
      </c>
      <c r="H51" s="1">
        <v>2484</v>
      </c>
      <c r="I51">
        <v>1</v>
      </c>
      <c r="J51">
        <v>0.6</v>
      </c>
      <c r="K51">
        <v>7.0000000000000007E-2</v>
      </c>
      <c r="L51">
        <v>5.05</v>
      </c>
      <c r="M51">
        <v>0.67</v>
      </c>
      <c r="N51">
        <v>1</v>
      </c>
      <c r="Q51">
        <v>2018</v>
      </c>
      <c r="R51">
        <v>12749</v>
      </c>
      <c r="T51">
        <v>2768</v>
      </c>
      <c r="U51">
        <v>2661</v>
      </c>
      <c r="W51">
        <v>4681</v>
      </c>
      <c r="X51">
        <v>5714.75</v>
      </c>
    </row>
    <row r="52" spans="1:24" x14ac:dyDescent="0.25">
      <c r="A52">
        <v>1999</v>
      </c>
      <c r="B52" t="s">
        <v>64</v>
      </c>
      <c r="C52" t="s">
        <v>19</v>
      </c>
      <c r="D52" t="s">
        <v>89</v>
      </c>
      <c r="E52" s="1">
        <v>2937</v>
      </c>
      <c r="F52">
        <v>0</v>
      </c>
      <c r="G52" s="1">
        <v>9240</v>
      </c>
      <c r="H52" s="1">
        <v>3215</v>
      </c>
      <c r="I52">
        <v>1</v>
      </c>
      <c r="J52">
        <v>0.5</v>
      </c>
      <c r="K52">
        <v>0.06</v>
      </c>
      <c r="L52">
        <v>4.0599999999999996</v>
      </c>
      <c r="M52">
        <v>0.54</v>
      </c>
      <c r="N52">
        <v>2</v>
      </c>
      <c r="Q52">
        <v>2019</v>
      </c>
      <c r="R52">
        <v>11337</v>
      </c>
      <c r="T52">
        <v>2250</v>
      </c>
      <c r="W52">
        <v>4127</v>
      </c>
      <c r="X52">
        <v>5904.666666666667</v>
      </c>
    </row>
    <row r="53" spans="1:24" x14ac:dyDescent="0.25">
      <c r="A53">
        <v>1998</v>
      </c>
      <c r="B53" t="s">
        <v>64</v>
      </c>
      <c r="C53" t="s">
        <v>19</v>
      </c>
      <c r="D53" t="s">
        <v>89</v>
      </c>
      <c r="E53" s="1">
        <v>2181</v>
      </c>
      <c r="F53">
        <v>0</v>
      </c>
      <c r="G53" s="1">
        <v>6411</v>
      </c>
      <c r="H53" s="1">
        <v>2158</v>
      </c>
      <c r="I53">
        <v>1</v>
      </c>
      <c r="J53">
        <v>0.6</v>
      </c>
      <c r="K53">
        <v>0.08</v>
      </c>
      <c r="L53">
        <v>3.72</v>
      </c>
      <c r="M53">
        <v>0.55000000000000004</v>
      </c>
      <c r="N53">
        <v>1</v>
      </c>
      <c r="Q53" t="s">
        <v>20</v>
      </c>
      <c r="R53">
        <v>10954</v>
      </c>
      <c r="S53">
        <v>1797</v>
      </c>
      <c r="T53">
        <v>2233.6666666666665</v>
      </c>
      <c r="U53">
        <v>1845.5</v>
      </c>
      <c r="V53">
        <v>14419</v>
      </c>
      <c r="W53">
        <v>3475.25</v>
      </c>
      <c r="X53">
        <v>5303.5263157894733</v>
      </c>
    </row>
    <row r="54" spans="1:24" ht="15.75" thickBot="1" x14ac:dyDescent="0.3">
      <c r="A54">
        <v>1997</v>
      </c>
      <c r="B54" t="s">
        <v>64</v>
      </c>
      <c r="C54" t="s">
        <v>19</v>
      </c>
      <c r="D54" t="s">
        <v>89</v>
      </c>
      <c r="E54" s="1">
        <v>5268</v>
      </c>
      <c r="F54">
        <v>0</v>
      </c>
      <c r="G54" s="1">
        <v>14177</v>
      </c>
      <c r="H54" s="1">
        <v>4545</v>
      </c>
      <c r="I54">
        <v>1</v>
      </c>
      <c r="J54">
        <v>1</v>
      </c>
      <c r="K54">
        <v>0.18</v>
      </c>
      <c r="L54">
        <v>4.92</v>
      </c>
      <c r="M54">
        <v>0.81</v>
      </c>
      <c r="N54">
        <v>1</v>
      </c>
    </row>
    <row r="55" spans="1:24" x14ac:dyDescent="0.25">
      <c r="A55">
        <v>1996</v>
      </c>
      <c r="B55" t="s">
        <v>64</v>
      </c>
      <c r="C55" t="s">
        <v>19</v>
      </c>
      <c r="D55" t="s">
        <v>89</v>
      </c>
      <c r="E55" s="1">
        <v>1827</v>
      </c>
      <c r="F55">
        <v>0</v>
      </c>
      <c r="G55" s="1">
        <v>6068</v>
      </c>
      <c r="H55" s="1">
        <v>2163</v>
      </c>
      <c r="I55">
        <v>1</v>
      </c>
      <c r="J55">
        <v>0.4</v>
      </c>
      <c r="K55">
        <v>0.04</v>
      </c>
      <c r="L55">
        <v>4.07</v>
      </c>
      <c r="M55">
        <v>0.49</v>
      </c>
      <c r="N55">
        <v>2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4" x14ac:dyDescent="0.25">
      <c r="A56">
        <v>1995</v>
      </c>
      <c r="B56" t="s">
        <v>64</v>
      </c>
      <c r="C56" t="s">
        <v>19</v>
      </c>
      <c r="D56" t="s">
        <v>89</v>
      </c>
      <c r="E56" s="1">
        <v>9236</v>
      </c>
      <c r="F56">
        <v>0</v>
      </c>
      <c r="G56" s="1">
        <v>19285</v>
      </c>
      <c r="H56" s="1">
        <v>5127</v>
      </c>
      <c r="I56">
        <v>1</v>
      </c>
      <c r="J56">
        <v>1.6</v>
      </c>
      <c r="K56">
        <v>0.56000000000000005</v>
      </c>
      <c r="L56">
        <v>4.68</v>
      </c>
      <c r="M56">
        <v>0.89</v>
      </c>
      <c r="N56">
        <v>1</v>
      </c>
      <c r="Q56" s="14">
        <v>2015</v>
      </c>
      <c r="R56">
        <v>77753</v>
      </c>
      <c r="S56">
        <v>43580</v>
      </c>
      <c r="T56" s="3">
        <f>S56/R56</f>
        <v>0.56049284271989508</v>
      </c>
      <c r="U56">
        <v>16717</v>
      </c>
      <c r="V56">
        <v>23846</v>
      </c>
      <c r="W56" s="31">
        <f>SQRT((U56/R56)^2+(V56*T56/R56)^2)</f>
        <v>0.27527110437175106</v>
      </c>
    </row>
    <row r="57" spans="1:24" x14ac:dyDescent="0.25">
      <c r="A57">
        <v>1994</v>
      </c>
      <c r="B57" t="s">
        <v>64</v>
      </c>
      <c r="C57" t="s">
        <v>19</v>
      </c>
      <c r="D57" t="s">
        <v>89</v>
      </c>
      <c r="E57" s="1">
        <v>14256</v>
      </c>
      <c r="F57">
        <v>81</v>
      </c>
      <c r="G57" s="1">
        <v>28430</v>
      </c>
      <c r="H57" s="1">
        <v>7232</v>
      </c>
      <c r="I57">
        <v>1</v>
      </c>
      <c r="J57">
        <v>2.1</v>
      </c>
      <c r="K57">
        <v>0.8</v>
      </c>
      <c r="L57">
        <v>5.5</v>
      </c>
      <c r="M57">
        <v>1.05</v>
      </c>
      <c r="N57">
        <v>1</v>
      </c>
      <c r="Q57" s="14">
        <v>2016</v>
      </c>
      <c r="R57">
        <v>11091</v>
      </c>
      <c r="S57">
        <v>8518</v>
      </c>
      <c r="T57" s="3">
        <f t="shared" ref="T57:T60" si="8">S57/R57</f>
        <v>0.76801009827788291</v>
      </c>
      <c r="U57">
        <v>5460</v>
      </c>
      <c r="V57">
        <v>6328</v>
      </c>
      <c r="W57" s="31">
        <f t="shared" ref="W57:W60" si="9">SQRT((U57/R57)^2+(V57*T57/R57)^2)</f>
        <v>0.65906081452286969</v>
      </c>
    </row>
    <row r="58" spans="1:24" x14ac:dyDescent="0.25">
      <c r="A58">
        <v>1993</v>
      </c>
      <c r="B58" t="s">
        <v>64</v>
      </c>
      <c r="C58" t="s">
        <v>19</v>
      </c>
      <c r="D58" t="s">
        <v>89</v>
      </c>
      <c r="E58" s="1">
        <v>17811</v>
      </c>
      <c r="F58">
        <v>0</v>
      </c>
      <c r="G58" s="1">
        <v>36737</v>
      </c>
      <c r="H58" s="1">
        <v>9657</v>
      </c>
      <c r="I58">
        <v>1</v>
      </c>
      <c r="J58">
        <v>2</v>
      </c>
      <c r="K58">
        <v>0.7</v>
      </c>
      <c r="L58">
        <v>5.51</v>
      </c>
      <c r="M58">
        <v>1.05</v>
      </c>
      <c r="N58">
        <v>1</v>
      </c>
      <c r="Q58" s="14">
        <v>2017</v>
      </c>
      <c r="R58">
        <v>27059</v>
      </c>
      <c r="S58">
        <v>17903</v>
      </c>
      <c r="T58" s="3">
        <f t="shared" si="8"/>
        <v>0.66162829372851917</v>
      </c>
      <c r="U58">
        <v>8507</v>
      </c>
      <c r="V58">
        <v>10775</v>
      </c>
      <c r="W58" s="31">
        <f t="shared" si="9"/>
        <v>0.41018529921188679</v>
      </c>
    </row>
    <row r="59" spans="1:24" x14ac:dyDescent="0.25">
      <c r="A59">
        <v>2020</v>
      </c>
      <c r="B59" t="s">
        <v>65</v>
      </c>
      <c r="C59" t="s">
        <v>19</v>
      </c>
      <c r="D59" t="s">
        <v>89</v>
      </c>
      <c r="E59" s="1">
        <v>8260</v>
      </c>
      <c r="F59">
        <v>0</v>
      </c>
      <c r="G59" s="1">
        <v>18578</v>
      </c>
      <c r="H59" s="1">
        <v>5264</v>
      </c>
      <c r="I59">
        <v>1</v>
      </c>
      <c r="J59">
        <v>2.6</v>
      </c>
      <c r="K59">
        <v>0.76</v>
      </c>
      <c r="L59">
        <v>8.39</v>
      </c>
      <c r="M59">
        <v>1.59</v>
      </c>
      <c r="N59">
        <v>1</v>
      </c>
      <c r="Q59" s="14">
        <v>2018</v>
      </c>
      <c r="R59">
        <v>48643</v>
      </c>
      <c r="S59">
        <v>36765</v>
      </c>
      <c r="T59" s="3">
        <f t="shared" si="8"/>
        <v>0.75581275825915339</v>
      </c>
      <c r="U59">
        <v>12749</v>
      </c>
      <c r="V59">
        <v>15170</v>
      </c>
      <c r="W59" s="31">
        <f t="shared" si="9"/>
        <v>0.35249457169671705</v>
      </c>
    </row>
    <row r="60" spans="1:24" ht="15.75" thickBot="1" x14ac:dyDescent="0.3">
      <c r="A60">
        <v>2019</v>
      </c>
      <c r="B60" t="s">
        <v>65</v>
      </c>
      <c r="C60" t="s">
        <v>19</v>
      </c>
      <c r="D60" t="s">
        <v>89</v>
      </c>
      <c r="E60" s="1">
        <v>1542</v>
      </c>
      <c r="F60">
        <v>0</v>
      </c>
      <c r="G60" s="1">
        <v>5952</v>
      </c>
      <c r="H60" s="1">
        <v>2250</v>
      </c>
      <c r="I60">
        <v>1</v>
      </c>
      <c r="J60">
        <v>0.3</v>
      </c>
      <c r="K60">
        <v>0.02</v>
      </c>
      <c r="L60">
        <v>5.53</v>
      </c>
      <c r="M60">
        <v>0.49</v>
      </c>
      <c r="N60">
        <v>2</v>
      </c>
      <c r="Q60" s="16">
        <v>2019</v>
      </c>
      <c r="R60" s="17">
        <v>34566</v>
      </c>
      <c r="S60" s="17">
        <v>28262</v>
      </c>
      <c r="T60" s="28">
        <f t="shared" si="8"/>
        <v>0.81762425504831338</v>
      </c>
      <c r="U60" s="17">
        <v>11337</v>
      </c>
      <c r="V60" s="17">
        <v>12774</v>
      </c>
      <c r="W60" s="32">
        <f t="shared" si="9"/>
        <v>0.44594852797282958</v>
      </c>
    </row>
    <row r="61" spans="1:24" x14ac:dyDescent="0.25">
      <c r="A61">
        <v>2018</v>
      </c>
      <c r="B61" t="s">
        <v>65</v>
      </c>
      <c r="C61" t="s">
        <v>19</v>
      </c>
      <c r="D61" t="s">
        <v>89</v>
      </c>
      <c r="E61" s="1">
        <v>2644</v>
      </c>
      <c r="F61">
        <v>0</v>
      </c>
      <c r="G61" s="1">
        <v>8068</v>
      </c>
      <c r="H61" s="1">
        <v>2768</v>
      </c>
      <c r="I61">
        <v>1</v>
      </c>
      <c r="J61">
        <v>0.4</v>
      </c>
      <c r="K61">
        <v>0.05</v>
      </c>
      <c r="L61">
        <v>2.72</v>
      </c>
      <c r="M61">
        <v>0.37</v>
      </c>
      <c r="N61">
        <v>2</v>
      </c>
    </row>
    <row r="62" spans="1:24" x14ac:dyDescent="0.25">
      <c r="A62">
        <v>2017</v>
      </c>
      <c r="B62" t="s">
        <v>65</v>
      </c>
      <c r="C62" t="s">
        <v>19</v>
      </c>
      <c r="D62" t="s">
        <v>89</v>
      </c>
      <c r="E62">
        <v>887</v>
      </c>
      <c r="F62">
        <v>0</v>
      </c>
      <c r="G62" s="1">
        <v>4185</v>
      </c>
      <c r="H62" s="1">
        <v>1683</v>
      </c>
      <c r="I62">
        <v>1</v>
      </c>
      <c r="J62">
        <v>0.2</v>
      </c>
      <c r="K62">
        <v>0.01</v>
      </c>
      <c r="L62">
        <v>8.49</v>
      </c>
      <c r="M62">
        <v>0.43</v>
      </c>
      <c r="N62">
        <v>2</v>
      </c>
    </row>
    <row r="63" spans="1:24" x14ac:dyDescent="0.25">
      <c r="A63">
        <v>2016</v>
      </c>
      <c r="B63" t="s">
        <v>65</v>
      </c>
      <c r="C63" t="s">
        <v>19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4" x14ac:dyDescent="0.25">
      <c r="A64">
        <v>2015</v>
      </c>
      <c r="B64" t="s">
        <v>65</v>
      </c>
      <c r="C64" t="s">
        <v>19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65</v>
      </c>
      <c r="C65" t="s">
        <v>19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65</v>
      </c>
      <c r="C66" t="s">
        <v>19</v>
      </c>
      <c r="D66" t="s">
        <v>89</v>
      </c>
      <c r="E66" s="1">
        <v>3281</v>
      </c>
      <c r="F66">
        <v>0</v>
      </c>
      <c r="G66" s="1">
        <v>9419</v>
      </c>
      <c r="H66" s="1">
        <v>3132</v>
      </c>
      <c r="I66">
        <v>1</v>
      </c>
      <c r="J66">
        <v>1.1000000000000001</v>
      </c>
      <c r="K66">
        <v>0.17</v>
      </c>
      <c r="L66">
        <v>6.57</v>
      </c>
      <c r="M66">
        <v>1.02</v>
      </c>
      <c r="N66">
        <v>1</v>
      </c>
    </row>
    <row r="67" spans="1:14" x14ac:dyDescent="0.25">
      <c r="A67">
        <v>2012</v>
      </c>
      <c r="B67" t="s">
        <v>65</v>
      </c>
      <c r="C67" t="s">
        <v>19</v>
      </c>
      <c r="D67" t="s">
        <v>89</v>
      </c>
      <c r="E67" s="1">
        <v>2929</v>
      </c>
      <c r="F67">
        <v>0</v>
      </c>
      <c r="G67" s="1">
        <v>9927</v>
      </c>
      <c r="H67" s="1">
        <v>3571</v>
      </c>
      <c r="I67">
        <v>1</v>
      </c>
      <c r="J67">
        <v>0.8</v>
      </c>
      <c r="K67">
        <v>0.08</v>
      </c>
      <c r="L67">
        <v>8.5</v>
      </c>
      <c r="M67">
        <v>1.02</v>
      </c>
      <c r="N67">
        <v>1</v>
      </c>
    </row>
    <row r="68" spans="1:14" x14ac:dyDescent="0.25">
      <c r="A68">
        <v>2011</v>
      </c>
      <c r="B68" t="s">
        <v>65</v>
      </c>
      <c r="C68" t="s">
        <v>19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65</v>
      </c>
      <c r="C69" t="s">
        <v>19</v>
      </c>
      <c r="D69" t="s">
        <v>89</v>
      </c>
      <c r="E69" s="1">
        <v>1640</v>
      </c>
      <c r="F69">
        <v>0</v>
      </c>
      <c r="G69" s="1">
        <v>5731</v>
      </c>
      <c r="H69" s="1">
        <v>2088</v>
      </c>
      <c r="I69">
        <v>1</v>
      </c>
      <c r="J69">
        <v>0.6</v>
      </c>
      <c r="K69">
        <v>0.05</v>
      </c>
      <c r="L69">
        <v>6.83</v>
      </c>
      <c r="M69">
        <v>0.77</v>
      </c>
      <c r="N69">
        <v>1</v>
      </c>
    </row>
    <row r="70" spans="1:14" x14ac:dyDescent="0.25">
      <c r="A70">
        <v>2009</v>
      </c>
      <c r="B70" t="s">
        <v>65</v>
      </c>
      <c r="C70" t="s">
        <v>19</v>
      </c>
      <c r="D70" t="s">
        <v>89</v>
      </c>
      <c r="E70" s="1">
        <v>10481</v>
      </c>
      <c r="F70">
        <v>0</v>
      </c>
      <c r="G70" s="1">
        <v>25001</v>
      </c>
      <c r="H70" s="1">
        <v>7409</v>
      </c>
      <c r="I70">
        <v>1</v>
      </c>
      <c r="J70">
        <v>3.4</v>
      </c>
      <c r="K70">
        <v>0.89</v>
      </c>
      <c r="L70">
        <v>12.31</v>
      </c>
      <c r="M70">
        <v>2.3199999999999998</v>
      </c>
      <c r="N70">
        <v>1</v>
      </c>
    </row>
    <row r="71" spans="1:14" x14ac:dyDescent="0.25">
      <c r="A71">
        <v>2008</v>
      </c>
      <c r="B71" t="s">
        <v>65</v>
      </c>
      <c r="C71" t="s">
        <v>19</v>
      </c>
      <c r="D71" t="s">
        <v>89</v>
      </c>
      <c r="E71" s="1">
        <v>2732</v>
      </c>
      <c r="F71">
        <v>0</v>
      </c>
      <c r="G71" s="1">
        <v>10428</v>
      </c>
      <c r="H71" s="1">
        <v>3927</v>
      </c>
      <c r="I71">
        <v>1</v>
      </c>
      <c r="J71">
        <v>0.8</v>
      </c>
      <c r="K71">
        <v>0.05</v>
      </c>
      <c r="L71">
        <v>11.62</v>
      </c>
      <c r="M71">
        <v>1.1100000000000001</v>
      </c>
      <c r="N71">
        <v>1</v>
      </c>
    </row>
    <row r="72" spans="1:14" x14ac:dyDescent="0.25">
      <c r="A72">
        <v>2007</v>
      </c>
      <c r="B72" t="s">
        <v>65</v>
      </c>
      <c r="C72" t="s">
        <v>19</v>
      </c>
      <c r="D72" t="s">
        <v>89</v>
      </c>
      <c r="E72" s="1">
        <v>3005</v>
      </c>
      <c r="F72">
        <v>0</v>
      </c>
      <c r="G72" s="1">
        <v>6623</v>
      </c>
      <c r="H72" s="1">
        <v>1846</v>
      </c>
      <c r="I72">
        <v>1</v>
      </c>
      <c r="J72">
        <v>1.2</v>
      </c>
      <c r="K72">
        <v>0.38</v>
      </c>
      <c r="L72">
        <v>3.78</v>
      </c>
      <c r="M72">
        <v>0.71</v>
      </c>
      <c r="N72">
        <v>1</v>
      </c>
    </row>
    <row r="73" spans="1:14" x14ac:dyDescent="0.25">
      <c r="A73">
        <v>2006</v>
      </c>
      <c r="B73" t="s">
        <v>65</v>
      </c>
      <c r="C73" t="s">
        <v>19</v>
      </c>
      <c r="D73" t="s">
        <v>89</v>
      </c>
      <c r="E73" s="1">
        <v>6793</v>
      </c>
      <c r="F73">
        <v>0</v>
      </c>
      <c r="G73" s="1">
        <v>17121</v>
      </c>
      <c r="H73" s="1">
        <v>5269</v>
      </c>
      <c r="I73">
        <v>1</v>
      </c>
      <c r="J73">
        <v>1.5</v>
      </c>
      <c r="K73">
        <v>0.33</v>
      </c>
      <c r="L73">
        <v>6.34</v>
      </c>
      <c r="M73">
        <v>1.1200000000000001</v>
      </c>
      <c r="N73">
        <v>1</v>
      </c>
    </row>
    <row r="74" spans="1:14" x14ac:dyDescent="0.25">
      <c r="A74">
        <v>2005</v>
      </c>
      <c r="B74" t="s">
        <v>65</v>
      </c>
      <c r="C74" t="s">
        <v>19</v>
      </c>
      <c r="D74" t="s">
        <v>89</v>
      </c>
      <c r="E74" s="1">
        <v>3633</v>
      </c>
      <c r="F74">
        <v>0</v>
      </c>
      <c r="G74" s="1">
        <v>11026</v>
      </c>
      <c r="H74" s="1">
        <v>3772</v>
      </c>
      <c r="I74">
        <v>1</v>
      </c>
      <c r="J74">
        <v>1.7</v>
      </c>
      <c r="K74">
        <v>0.23</v>
      </c>
      <c r="L74">
        <v>11.95</v>
      </c>
      <c r="M74">
        <v>1.78</v>
      </c>
      <c r="N74">
        <v>1</v>
      </c>
    </row>
    <row r="75" spans="1:14" x14ac:dyDescent="0.25">
      <c r="A75">
        <v>2004</v>
      </c>
      <c r="B75" t="s">
        <v>65</v>
      </c>
      <c r="C75" t="s">
        <v>19</v>
      </c>
      <c r="D75" t="s">
        <v>89</v>
      </c>
      <c r="E75" s="1">
        <v>10261</v>
      </c>
      <c r="F75">
        <v>0</v>
      </c>
      <c r="G75" s="1">
        <v>22778</v>
      </c>
      <c r="H75" s="1">
        <v>6386</v>
      </c>
      <c r="I75">
        <v>1</v>
      </c>
      <c r="J75">
        <v>4</v>
      </c>
      <c r="K75">
        <v>1.22</v>
      </c>
      <c r="L75">
        <v>12.43</v>
      </c>
      <c r="M75">
        <v>2.4</v>
      </c>
      <c r="N75">
        <v>1</v>
      </c>
    </row>
    <row r="76" spans="1:14" x14ac:dyDescent="0.25">
      <c r="A76">
        <v>2003</v>
      </c>
      <c r="B76" t="s">
        <v>65</v>
      </c>
      <c r="C76" t="s">
        <v>19</v>
      </c>
      <c r="D76" t="s">
        <v>89</v>
      </c>
      <c r="E76" s="1">
        <v>66479</v>
      </c>
      <c r="F76" s="1">
        <v>28319</v>
      </c>
      <c r="G76" s="1">
        <v>104639</v>
      </c>
      <c r="H76" s="1">
        <v>19470</v>
      </c>
      <c r="I76">
        <v>1</v>
      </c>
      <c r="J76">
        <v>20.399999999999999</v>
      </c>
      <c r="K76">
        <v>12.48</v>
      </c>
      <c r="L76">
        <v>31.64</v>
      </c>
      <c r="M76">
        <v>4.88</v>
      </c>
      <c r="N76">
        <v>1</v>
      </c>
    </row>
    <row r="77" spans="1:14" x14ac:dyDescent="0.25">
      <c r="A77">
        <v>2002</v>
      </c>
      <c r="B77" t="s">
        <v>65</v>
      </c>
      <c r="C77" t="s">
        <v>19</v>
      </c>
      <c r="D77" t="s">
        <v>89</v>
      </c>
      <c r="E77" s="1">
        <v>6400</v>
      </c>
      <c r="F77">
        <v>0</v>
      </c>
      <c r="G77" s="1">
        <v>15047</v>
      </c>
      <c r="H77" s="1">
        <v>4412</v>
      </c>
      <c r="I77">
        <v>1</v>
      </c>
      <c r="J77">
        <v>1.8</v>
      </c>
      <c r="K77">
        <v>0.49</v>
      </c>
      <c r="L77">
        <v>6.6</v>
      </c>
      <c r="M77">
        <v>1.22</v>
      </c>
      <c r="N77">
        <v>1</v>
      </c>
    </row>
    <row r="78" spans="1:14" x14ac:dyDescent="0.25">
      <c r="A78">
        <v>2001</v>
      </c>
      <c r="B78" t="s">
        <v>65</v>
      </c>
      <c r="C78" t="s">
        <v>19</v>
      </c>
      <c r="D78" t="s">
        <v>89</v>
      </c>
      <c r="E78" s="1">
        <v>4310</v>
      </c>
      <c r="F78">
        <v>0</v>
      </c>
      <c r="G78" s="1">
        <v>11817</v>
      </c>
      <c r="H78" s="1">
        <v>3830</v>
      </c>
      <c r="I78">
        <v>1</v>
      </c>
      <c r="J78">
        <v>0.9</v>
      </c>
      <c r="K78">
        <v>0.16</v>
      </c>
      <c r="L78">
        <v>4.92</v>
      </c>
      <c r="M78">
        <v>0.79</v>
      </c>
      <c r="N78">
        <v>1</v>
      </c>
    </row>
    <row r="79" spans="1:14" x14ac:dyDescent="0.25">
      <c r="A79">
        <v>2000</v>
      </c>
      <c r="B79" t="s">
        <v>65</v>
      </c>
      <c r="C79" t="s">
        <v>19</v>
      </c>
      <c r="D79" t="s">
        <v>89</v>
      </c>
      <c r="E79" s="1">
        <v>5279</v>
      </c>
      <c r="F79">
        <v>0</v>
      </c>
      <c r="G79" s="1">
        <v>13156</v>
      </c>
      <c r="H79" s="1">
        <v>4019</v>
      </c>
      <c r="I79">
        <v>1</v>
      </c>
      <c r="J79">
        <v>1.4</v>
      </c>
      <c r="K79">
        <v>0.33</v>
      </c>
      <c r="L79">
        <v>6.03</v>
      </c>
      <c r="M79">
        <v>1.07</v>
      </c>
      <c r="N79">
        <v>1</v>
      </c>
    </row>
    <row r="80" spans="1:14" x14ac:dyDescent="0.25">
      <c r="A80">
        <v>1999</v>
      </c>
      <c r="B80" t="s">
        <v>65</v>
      </c>
      <c r="C80" t="s">
        <v>19</v>
      </c>
      <c r="D80" t="s">
        <v>89</v>
      </c>
      <c r="E80" s="1">
        <v>2639</v>
      </c>
      <c r="F80">
        <v>0</v>
      </c>
      <c r="G80" s="1">
        <v>8583</v>
      </c>
      <c r="H80" s="1">
        <v>3033</v>
      </c>
      <c r="I80">
        <v>1</v>
      </c>
      <c r="J80">
        <v>0.4</v>
      </c>
      <c r="K80">
        <v>0.05</v>
      </c>
      <c r="L80">
        <v>4.0599999999999996</v>
      </c>
      <c r="M80">
        <v>0.51</v>
      </c>
      <c r="N80">
        <v>2</v>
      </c>
    </row>
    <row r="81" spans="1:14" x14ac:dyDescent="0.25">
      <c r="A81">
        <v>1998</v>
      </c>
      <c r="B81" t="s">
        <v>65</v>
      </c>
      <c r="C81" t="s">
        <v>19</v>
      </c>
      <c r="D81" t="s">
        <v>89</v>
      </c>
      <c r="E81" s="1">
        <v>4360</v>
      </c>
      <c r="F81">
        <v>0</v>
      </c>
      <c r="G81" s="1">
        <v>10647</v>
      </c>
      <c r="H81" s="1">
        <v>3208</v>
      </c>
      <c r="I81">
        <v>1</v>
      </c>
      <c r="J81">
        <v>1.1000000000000001</v>
      </c>
      <c r="K81">
        <v>0.27</v>
      </c>
      <c r="L81">
        <v>4.49</v>
      </c>
      <c r="M81">
        <v>0.8</v>
      </c>
      <c r="N81">
        <v>1</v>
      </c>
    </row>
    <row r="82" spans="1:14" x14ac:dyDescent="0.25">
      <c r="A82">
        <v>1997</v>
      </c>
      <c r="B82" t="s">
        <v>65</v>
      </c>
      <c r="C82" t="s">
        <v>19</v>
      </c>
      <c r="D82" t="s">
        <v>89</v>
      </c>
      <c r="E82">
        <v>0</v>
      </c>
      <c r="I82">
        <v>2</v>
      </c>
      <c r="J82">
        <v>0</v>
      </c>
      <c r="N82">
        <v>2</v>
      </c>
    </row>
    <row r="83" spans="1:14" x14ac:dyDescent="0.25">
      <c r="A83">
        <v>1996</v>
      </c>
      <c r="B83" t="s">
        <v>65</v>
      </c>
      <c r="C83" t="s">
        <v>19</v>
      </c>
      <c r="D83" t="s">
        <v>89</v>
      </c>
      <c r="E83" s="1">
        <v>4908</v>
      </c>
      <c r="F83">
        <v>0</v>
      </c>
      <c r="G83" s="1">
        <v>12210</v>
      </c>
      <c r="H83" s="1">
        <v>3725</v>
      </c>
      <c r="I83">
        <v>1</v>
      </c>
      <c r="J83">
        <v>1.1000000000000001</v>
      </c>
      <c r="K83">
        <v>0.26</v>
      </c>
      <c r="L83">
        <v>4.75</v>
      </c>
      <c r="M83">
        <v>0.84</v>
      </c>
      <c r="N83">
        <v>1</v>
      </c>
    </row>
    <row r="84" spans="1:14" x14ac:dyDescent="0.25">
      <c r="A84">
        <v>1995</v>
      </c>
      <c r="B84" t="s">
        <v>65</v>
      </c>
      <c r="C84" t="s">
        <v>19</v>
      </c>
      <c r="D84" t="s">
        <v>89</v>
      </c>
      <c r="E84" s="1">
        <v>10472</v>
      </c>
      <c r="F84">
        <v>0</v>
      </c>
      <c r="G84" s="1">
        <v>21265</v>
      </c>
      <c r="H84" s="1">
        <v>5507</v>
      </c>
      <c r="I84">
        <v>1</v>
      </c>
      <c r="J84">
        <v>1.9</v>
      </c>
      <c r="K84">
        <v>0.68</v>
      </c>
      <c r="L84">
        <v>5.01</v>
      </c>
      <c r="M84">
        <v>0.95</v>
      </c>
      <c r="N84">
        <v>1</v>
      </c>
    </row>
    <row r="85" spans="1:14" x14ac:dyDescent="0.25">
      <c r="A85">
        <v>1994</v>
      </c>
      <c r="B85" t="s">
        <v>65</v>
      </c>
      <c r="C85" t="s">
        <v>19</v>
      </c>
      <c r="D85" t="s">
        <v>89</v>
      </c>
      <c r="E85" s="1">
        <v>6469</v>
      </c>
      <c r="F85">
        <v>0</v>
      </c>
      <c r="G85" s="1">
        <v>15659</v>
      </c>
      <c r="H85" s="1">
        <v>4689</v>
      </c>
      <c r="I85">
        <v>1</v>
      </c>
      <c r="J85">
        <v>1</v>
      </c>
      <c r="K85">
        <v>0.23</v>
      </c>
      <c r="L85">
        <v>3.84</v>
      </c>
      <c r="M85">
        <v>0.69</v>
      </c>
      <c r="N85">
        <v>1</v>
      </c>
    </row>
    <row r="86" spans="1:14" x14ac:dyDescent="0.25">
      <c r="A86">
        <v>1993</v>
      </c>
      <c r="B86" t="s">
        <v>65</v>
      </c>
      <c r="C86" t="s">
        <v>19</v>
      </c>
      <c r="D86" t="s">
        <v>89</v>
      </c>
      <c r="E86" s="1">
        <v>13331</v>
      </c>
      <c r="F86">
        <v>0</v>
      </c>
      <c r="G86" s="1">
        <v>29429</v>
      </c>
      <c r="H86" s="1">
        <v>8213</v>
      </c>
      <c r="I86">
        <v>1</v>
      </c>
      <c r="J86">
        <v>1.5</v>
      </c>
      <c r="K86">
        <v>0.45</v>
      </c>
      <c r="L86">
        <v>4.78</v>
      </c>
      <c r="M86">
        <v>0.9</v>
      </c>
      <c r="N86">
        <v>1</v>
      </c>
    </row>
    <row r="87" spans="1:14" x14ac:dyDescent="0.25">
      <c r="A87">
        <v>2020</v>
      </c>
      <c r="B87" t="s">
        <v>66</v>
      </c>
      <c r="C87" t="s">
        <v>19</v>
      </c>
      <c r="D87" t="s">
        <v>89</v>
      </c>
      <c r="E87">
        <v>0</v>
      </c>
      <c r="I87">
        <v>2</v>
      </c>
      <c r="J87">
        <v>0</v>
      </c>
      <c r="N87">
        <v>2</v>
      </c>
    </row>
    <row r="88" spans="1:14" x14ac:dyDescent="0.25">
      <c r="A88">
        <v>2019</v>
      </c>
      <c r="B88" t="s">
        <v>66</v>
      </c>
      <c r="C88" t="s">
        <v>19</v>
      </c>
      <c r="D88" t="s">
        <v>89</v>
      </c>
      <c r="E88">
        <v>0</v>
      </c>
      <c r="I88">
        <v>2</v>
      </c>
      <c r="J88">
        <v>0</v>
      </c>
      <c r="N88">
        <v>2</v>
      </c>
    </row>
    <row r="89" spans="1:14" x14ac:dyDescent="0.25">
      <c r="A89">
        <v>2018</v>
      </c>
      <c r="B89" t="s">
        <v>66</v>
      </c>
      <c r="C89" t="s">
        <v>19</v>
      </c>
      <c r="D89" t="s">
        <v>89</v>
      </c>
      <c r="E89" s="1">
        <v>2461</v>
      </c>
      <c r="F89">
        <v>0</v>
      </c>
      <c r="G89" s="1">
        <v>7677</v>
      </c>
      <c r="H89" s="1">
        <v>2661</v>
      </c>
      <c r="I89">
        <v>1</v>
      </c>
      <c r="J89">
        <v>0.3</v>
      </c>
      <c r="K89">
        <v>0.04</v>
      </c>
      <c r="L89">
        <v>2.7</v>
      </c>
      <c r="M89">
        <v>0.36</v>
      </c>
      <c r="N89">
        <v>2</v>
      </c>
    </row>
    <row r="90" spans="1:14" x14ac:dyDescent="0.25">
      <c r="A90">
        <v>2017</v>
      </c>
      <c r="B90" t="s">
        <v>66</v>
      </c>
      <c r="C90" t="s">
        <v>19</v>
      </c>
      <c r="D90" t="s">
        <v>89</v>
      </c>
      <c r="E90" s="1">
        <v>3854</v>
      </c>
      <c r="F90">
        <v>0</v>
      </c>
      <c r="G90" s="1">
        <v>11009</v>
      </c>
      <c r="H90" s="1">
        <v>3651</v>
      </c>
      <c r="I90">
        <v>1</v>
      </c>
      <c r="J90">
        <v>1</v>
      </c>
      <c r="K90">
        <v>0.15</v>
      </c>
      <c r="L90">
        <v>5.93</v>
      </c>
      <c r="M90">
        <v>0.92</v>
      </c>
      <c r="N90">
        <v>1</v>
      </c>
    </row>
    <row r="91" spans="1:14" x14ac:dyDescent="0.25">
      <c r="A91">
        <v>2016</v>
      </c>
      <c r="B91" t="s">
        <v>66</v>
      </c>
      <c r="C91" t="s">
        <v>19</v>
      </c>
      <c r="D91" t="s">
        <v>89</v>
      </c>
      <c r="E91">
        <v>82</v>
      </c>
      <c r="F91">
        <v>0</v>
      </c>
      <c r="G91" s="1">
        <v>1018</v>
      </c>
      <c r="H91">
        <v>478</v>
      </c>
      <c r="I91">
        <v>1</v>
      </c>
      <c r="J91">
        <v>0</v>
      </c>
      <c r="N91">
        <v>2</v>
      </c>
    </row>
    <row r="92" spans="1:14" x14ac:dyDescent="0.25">
      <c r="A92">
        <v>2015</v>
      </c>
      <c r="B92" t="s">
        <v>66</v>
      </c>
      <c r="C92" t="s">
        <v>19</v>
      </c>
      <c r="D92" t="s">
        <v>89</v>
      </c>
      <c r="E92">
        <v>92</v>
      </c>
      <c r="F92">
        <v>0</v>
      </c>
      <c r="G92" s="1">
        <v>1252</v>
      </c>
      <c r="H92">
        <v>592</v>
      </c>
      <c r="I92">
        <v>1</v>
      </c>
      <c r="J92">
        <v>0</v>
      </c>
      <c r="N92">
        <v>2</v>
      </c>
    </row>
    <row r="93" spans="1:14" x14ac:dyDescent="0.25">
      <c r="A93">
        <v>2014</v>
      </c>
      <c r="B93" t="s">
        <v>66</v>
      </c>
      <c r="C93" t="s">
        <v>19</v>
      </c>
      <c r="D93" t="s">
        <v>89</v>
      </c>
      <c r="E93">
        <v>0</v>
      </c>
      <c r="I93">
        <v>2</v>
      </c>
      <c r="J93">
        <v>0</v>
      </c>
      <c r="N93">
        <v>2</v>
      </c>
    </row>
    <row r="94" spans="1:14" x14ac:dyDescent="0.25">
      <c r="A94">
        <v>2013</v>
      </c>
      <c r="B94" t="s">
        <v>66</v>
      </c>
      <c r="C94" t="s">
        <v>19</v>
      </c>
      <c r="D94" t="s">
        <v>89</v>
      </c>
      <c r="E94">
        <v>0</v>
      </c>
      <c r="I94">
        <v>2</v>
      </c>
      <c r="J94">
        <v>0</v>
      </c>
      <c r="N94">
        <v>2</v>
      </c>
    </row>
    <row r="95" spans="1:14" x14ac:dyDescent="0.25">
      <c r="A95">
        <v>2012</v>
      </c>
      <c r="B95" t="s">
        <v>66</v>
      </c>
      <c r="C95" t="s">
        <v>19</v>
      </c>
      <c r="D95" t="s">
        <v>89</v>
      </c>
      <c r="E95">
        <v>0</v>
      </c>
      <c r="I95">
        <v>2</v>
      </c>
      <c r="J95">
        <v>0</v>
      </c>
      <c r="N95">
        <v>2</v>
      </c>
    </row>
    <row r="96" spans="1:14" x14ac:dyDescent="0.25">
      <c r="A96">
        <v>2011</v>
      </c>
      <c r="B96" t="s">
        <v>66</v>
      </c>
      <c r="C96" t="s">
        <v>19</v>
      </c>
      <c r="D96" t="s">
        <v>89</v>
      </c>
      <c r="E96" s="1">
        <v>1463</v>
      </c>
      <c r="F96">
        <v>0</v>
      </c>
      <c r="G96" s="1">
        <v>5431</v>
      </c>
      <c r="H96" s="1">
        <v>2024</v>
      </c>
      <c r="I96">
        <v>1</v>
      </c>
      <c r="J96">
        <v>0.6</v>
      </c>
      <c r="K96">
        <v>0.04</v>
      </c>
      <c r="L96">
        <v>8.26</v>
      </c>
      <c r="M96">
        <v>0.82</v>
      </c>
      <c r="N96">
        <v>1</v>
      </c>
    </row>
    <row r="97" spans="1:14" x14ac:dyDescent="0.25">
      <c r="A97">
        <v>2010</v>
      </c>
      <c r="B97" t="s">
        <v>66</v>
      </c>
      <c r="C97" t="s">
        <v>19</v>
      </c>
      <c r="D97" t="s">
        <v>89</v>
      </c>
      <c r="E97">
        <v>0</v>
      </c>
      <c r="I97">
        <v>2</v>
      </c>
      <c r="J97">
        <v>0</v>
      </c>
      <c r="N97">
        <v>2</v>
      </c>
    </row>
    <row r="98" spans="1:14" x14ac:dyDescent="0.25">
      <c r="A98">
        <v>2009</v>
      </c>
      <c r="B98" t="s">
        <v>66</v>
      </c>
      <c r="C98" t="s">
        <v>19</v>
      </c>
      <c r="D98" t="s">
        <v>89</v>
      </c>
      <c r="E98">
        <v>0</v>
      </c>
      <c r="I98">
        <v>2</v>
      </c>
      <c r="J98">
        <v>0</v>
      </c>
      <c r="N98">
        <v>2</v>
      </c>
    </row>
    <row r="99" spans="1:14" x14ac:dyDescent="0.25">
      <c r="A99">
        <v>2008</v>
      </c>
      <c r="B99" t="s">
        <v>66</v>
      </c>
      <c r="C99" t="s">
        <v>19</v>
      </c>
      <c r="D99" t="s">
        <v>89</v>
      </c>
      <c r="E99">
        <v>0</v>
      </c>
      <c r="I99">
        <v>2</v>
      </c>
      <c r="J99">
        <v>0</v>
      </c>
      <c r="N99">
        <v>2</v>
      </c>
    </row>
    <row r="100" spans="1:14" x14ac:dyDescent="0.25">
      <c r="A100">
        <v>2007</v>
      </c>
      <c r="B100" t="s">
        <v>66</v>
      </c>
      <c r="C100" t="s">
        <v>19</v>
      </c>
      <c r="D100" t="s">
        <v>89</v>
      </c>
      <c r="E100" s="1">
        <v>2452</v>
      </c>
      <c r="F100">
        <v>0</v>
      </c>
      <c r="G100" s="1">
        <v>5597</v>
      </c>
      <c r="H100" s="1">
        <v>1605</v>
      </c>
      <c r="I100">
        <v>1</v>
      </c>
      <c r="J100">
        <v>1</v>
      </c>
      <c r="K100">
        <v>0.28999999999999998</v>
      </c>
      <c r="L100">
        <v>3.35</v>
      </c>
      <c r="M100">
        <v>0.62</v>
      </c>
      <c r="N100">
        <v>1</v>
      </c>
    </row>
    <row r="101" spans="1:14" x14ac:dyDescent="0.25">
      <c r="A101">
        <v>2006</v>
      </c>
      <c r="B101" t="s">
        <v>66</v>
      </c>
      <c r="C101" t="s">
        <v>19</v>
      </c>
      <c r="D101" t="s">
        <v>89</v>
      </c>
      <c r="E101">
        <v>0</v>
      </c>
      <c r="I101">
        <v>2</v>
      </c>
      <c r="J101">
        <v>0</v>
      </c>
      <c r="N101">
        <v>2</v>
      </c>
    </row>
    <row r="102" spans="1:14" x14ac:dyDescent="0.25">
      <c r="A102">
        <v>2005</v>
      </c>
      <c r="B102" t="s">
        <v>66</v>
      </c>
      <c r="C102" t="s">
        <v>19</v>
      </c>
      <c r="D102" t="s">
        <v>89</v>
      </c>
      <c r="E102">
        <v>0</v>
      </c>
      <c r="I102">
        <v>2</v>
      </c>
      <c r="J102">
        <v>0</v>
      </c>
      <c r="N102">
        <v>2</v>
      </c>
    </row>
    <row r="103" spans="1:14" x14ac:dyDescent="0.25">
      <c r="A103">
        <v>2004</v>
      </c>
      <c r="B103" t="s">
        <v>66</v>
      </c>
      <c r="C103" t="s">
        <v>19</v>
      </c>
      <c r="D103" t="s">
        <v>89</v>
      </c>
      <c r="E103">
        <v>0</v>
      </c>
      <c r="I103">
        <v>2</v>
      </c>
      <c r="J103">
        <v>0</v>
      </c>
      <c r="N103">
        <v>2</v>
      </c>
    </row>
    <row r="104" spans="1:14" x14ac:dyDescent="0.25">
      <c r="A104">
        <v>2003</v>
      </c>
      <c r="B104" t="s">
        <v>66</v>
      </c>
      <c r="C104" t="s">
        <v>19</v>
      </c>
      <c r="D104" t="s">
        <v>89</v>
      </c>
      <c r="E104" s="1">
        <v>3453</v>
      </c>
      <c r="F104">
        <v>0</v>
      </c>
      <c r="G104" s="1">
        <v>10080</v>
      </c>
      <c r="H104" s="1">
        <v>3381</v>
      </c>
      <c r="I104">
        <v>1</v>
      </c>
      <c r="J104">
        <v>1.1000000000000001</v>
      </c>
      <c r="K104">
        <v>0.16</v>
      </c>
      <c r="L104">
        <v>6.76</v>
      </c>
      <c r="M104">
        <v>1.02</v>
      </c>
      <c r="N104">
        <v>1</v>
      </c>
    </row>
    <row r="105" spans="1:14" x14ac:dyDescent="0.25">
      <c r="A105">
        <v>2002</v>
      </c>
      <c r="B105" t="s">
        <v>66</v>
      </c>
      <c r="C105" t="s">
        <v>19</v>
      </c>
      <c r="D105" t="s">
        <v>89</v>
      </c>
      <c r="E105">
        <v>0</v>
      </c>
      <c r="I105">
        <v>2</v>
      </c>
      <c r="J105">
        <v>0</v>
      </c>
      <c r="N105">
        <v>2</v>
      </c>
    </row>
    <row r="106" spans="1:14" x14ac:dyDescent="0.25">
      <c r="A106">
        <v>2001</v>
      </c>
      <c r="B106" t="s">
        <v>66</v>
      </c>
      <c r="C106" t="s">
        <v>19</v>
      </c>
      <c r="D106" t="s">
        <v>89</v>
      </c>
      <c r="E106">
        <v>0</v>
      </c>
      <c r="I106">
        <v>2</v>
      </c>
      <c r="J106">
        <v>0</v>
      </c>
      <c r="N106">
        <v>2</v>
      </c>
    </row>
    <row r="107" spans="1:14" x14ac:dyDescent="0.25">
      <c r="A107">
        <v>2000</v>
      </c>
      <c r="B107" t="s">
        <v>66</v>
      </c>
      <c r="C107" t="s">
        <v>19</v>
      </c>
      <c r="D107" t="s">
        <v>89</v>
      </c>
      <c r="E107">
        <v>0</v>
      </c>
      <c r="I107">
        <v>2</v>
      </c>
      <c r="J107">
        <v>0</v>
      </c>
      <c r="N107">
        <v>2</v>
      </c>
    </row>
    <row r="108" spans="1:14" x14ac:dyDescent="0.25">
      <c r="A108">
        <v>1999</v>
      </c>
      <c r="B108" t="s">
        <v>66</v>
      </c>
      <c r="C108" t="s">
        <v>19</v>
      </c>
      <c r="D108" t="s">
        <v>89</v>
      </c>
      <c r="E108">
        <v>0</v>
      </c>
      <c r="I108">
        <v>2</v>
      </c>
      <c r="J108">
        <v>0</v>
      </c>
      <c r="N108">
        <v>2</v>
      </c>
    </row>
    <row r="109" spans="1:14" x14ac:dyDescent="0.25">
      <c r="A109">
        <v>1998</v>
      </c>
      <c r="B109" t="s">
        <v>66</v>
      </c>
      <c r="C109" t="s">
        <v>19</v>
      </c>
      <c r="D109" t="s">
        <v>89</v>
      </c>
      <c r="E109">
        <v>0</v>
      </c>
      <c r="I109">
        <v>2</v>
      </c>
      <c r="J109">
        <v>0</v>
      </c>
      <c r="N109">
        <v>2</v>
      </c>
    </row>
    <row r="110" spans="1:14" x14ac:dyDescent="0.25">
      <c r="A110">
        <v>1997</v>
      </c>
      <c r="B110" t="s">
        <v>66</v>
      </c>
      <c r="C110" t="s">
        <v>19</v>
      </c>
      <c r="D110" t="s">
        <v>89</v>
      </c>
      <c r="E110" s="1">
        <v>2686</v>
      </c>
      <c r="F110">
        <v>0</v>
      </c>
      <c r="G110" s="1">
        <v>8851</v>
      </c>
      <c r="H110" s="1">
        <v>3145</v>
      </c>
      <c r="I110">
        <v>1</v>
      </c>
      <c r="J110">
        <v>0.5</v>
      </c>
      <c r="K110">
        <v>0.05</v>
      </c>
      <c r="L110">
        <v>4.59</v>
      </c>
      <c r="M110">
        <v>0.56000000000000005</v>
      </c>
      <c r="N110">
        <v>2</v>
      </c>
    </row>
    <row r="111" spans="1:14" x14ac:dyDescent="0.25">
      <c r="A111">
        <v>1996</v>
      </c>
      <c r="B111" t="s">
        <v>66</v>
      </c>
      <c r="C111" t="s">
        <v>19</v>
      </c>
      <c r="D111" t="s">
        <v>89</v>
      </c>
      <c r="E111">
        <v>0</v>
      </c>
      <c r="I111">
        <v>2</v>
      </c>
      <c r="J111">
        <v>0</v>
      </c>
      <c r="N111">
        <v>2</v>
      </c>
    </row>
    <row r="112" spans="1:14" x14ac:dyDescent="0.25">
      <c r="A112">
        <v>1995</v>
      </c>
      <c r="B112" t="s">
        <v>66</v>
      </c>
      <c r="C112" t="s">
        <v>19</v>
      </c>
      <c r="D112" t="s">
        <v>89</v>
      </c>
      <c r="E112" s="1">
        <v>3066</v>
      </c>
      <c r="F112">
        <v>0</v>
      </c>
      <c r="G112" s="1">
        <v>8518</v>
      </c>
      <c r="H112" s="1">
        <v>2782</v>
      </c>
      <c r="I112">
        <v>1</v>
      </c>
      <c r="J112">
        <v>0.5</v>
      </c>
      <c r="K112">
        <v>0.09</v>
      </c>
      <c r="L112">
        <v>3.12</v>
      </c>
      <c r="M112">
        <v>0.49</v>
      </c>
      <c r="N112">
        <v>1</v>
      </c>
    </row>
    <row r="113" spans="1:14" x14ac:dyDescent="0.25">
      <c r="A113">
        <v>1994</v>
      </c>
      <c r="B113" t="s">
        <v>66</v>
      </c>
      <c r="C113" t="s">
        <v>19</v>
      </c>
      <c r="D113" t="s">
        <v>89</v>
      </c>
      <c r="E113">
        <v>0</v>
      </c>
      <c r="I113">
        <v>2</v>
      </c>
      <c r="J113">
        <v>0</v>
      </c>
      <c r="N113">
        <v>2</v>
      </c>
    </row>
    <row r="114" spans="1:14" x14ac:dyDescent="0.25">
      <c r="A114">
        <v>1993</v>
      </c>
      <c r="B114" t="s">
        <v>66</v>
      </c>
      <c r="C114" t="s">
        <v>19</v>
      </c>
      <c r="D114" t="s">
        <v>89</v>
      </c>
      <c r="E114" s="1">
        <v>2226</v>
      </c>
      <c r="F114">
        <v>0</v>
      </c>
      <c r="G114" s="1">
        <v>8354</v>
      </c>
      <c r="H114" s="1">
        <v>3126</v>
      </c>
      <c r="I114">
        <v>1</v>
      </c>
      <c r="J114">
        <v>0.2</v>
      </c>
      <c r="K114">
        <v>0.02</v>
      </c>
      <c r="L114">
        <v>3.74</v>
      </c>
      <c r="M114">
        <v>0.35</v>
      </c>
      <c r="N114">
        <v>2</v>
      </c>
    </row>
    <row r="115" spans="1:14" x14ac:dyDescent="0.25">
      <c r="A115">
        <v>2020</v>
      </c>
      <c r="B115" t="s">
        <v>67</v>
      </c>
      <c r="C115" t="s">
        <v>19</v>
      </c>
      <c r="D115" t="s">
        <v>89</v>
      </c>
      <c r="E115" s="1">
        <v>3137</v>
      </c>
      <c r="F115">
        <v>0</v>
      </c>
      <c r="G115" s="1">
        <v>9115</v>
      </c>
      <c r="H115" s="1">
        <v>3050</v>
      </c>
      <c r="I115">
        <v>1</v>
      </c>
      <c r="J115">
        <v>1</v>
      </c>
      <c r="K115">
        <v>0.15</v>
      </c>
      <c r="L115">
        <v>6.19</v>
      </c>
      <c r="M115">
        <v>0.94</v>
      </c>
      <c r="N115">
        <v>1</v>
      </c>
    </row>
    <row r="116" spans="1:14" x14ac:dyDescent="0.25">
      <c r="A116">
        <v>2019</v>
      </c>
      <c r="B116" t="s">
        <v>67</v>
      </c>
      <c r="C116" t="s">
        <v>19</v>
      </c>
      <c r="D116" t="s">
        <v>89</v>
      </c>
      <c r="E116">
        <v>0</v>
      </c>
      <c r="I116">
        <v>2</v>
      </c>
      <c r="J116">
        <v>0</v>
      </c>
      <c r="N116">
        <v>2</v>
      </c>
    </row>
    <row r="117" spans="1:14" x14ac:dyDescent="0.25">
      <c r="A117">
        <v>2018</v>
      </c>
      <c r="B117" t="s">
        <v>67</v>
      </c>
      <c r="C117" t="s">
        <v>19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67</v>
      </c>
      <c r="C118" t="s">
        <v>19</v>
      </c>
      <c r="D118" t="s">
        <v>89</v>
      </c>
      <c r="E118">
        <v>0</v>
      </c>
      <c r="I118">
        <v>2</v>
      </c>
      <c r="J118">
        <v>0</v>
      </c>
      <c r="N118">
        <v>2</v>
      </c>
    </row>
    <row r="119" spans="1:14" x14ac:dyDescent="0.25">
      <c r="A119">
        <v>2016</v>
      </c>
      <c r="B119" t="s">
        <v>67</v>
      </c>
      <c r="C119" t="s">
        <v>19</v>
      </c>
      <c r="D119" t="s">
        <v>89</v>
      </c>
      <c r="E119">
        <v>0</v>
      </c>
      <c r="I119">
        <v>2</v>
      </c>
      <c r="J119">
        <v>0</v>
      </c>
      <c r="N119">
        <v>2</v>
      </c>
    </row>
    <row r="120" spans="1:14" x14ac:dyDescent="0.25">
      <c r="A120">
        <v>2015</v>
      </c>
      <c r="B120" t="s">
        <v>67</v>
      </c>
      <c r="C120" t="s">
        <v>19</v>
      </c>
      <c r="D120" t="s">
        <v>89</v>
      </c>
      <c r="E120" s="1">
        <v>34081</v>
      </c>
      <c r="F120" s="1">
        <v>5821</v>
      </c>
      <c r="G120" s="1">
        <v>62342</v>
      </c>
      <c r="H120" s="1">
        <v>14419</v>
      </c>
      <c r="I120">
        <v>1</v>
      </c>
      <c r="J120">
        <v>7.9</v>
      </c>
      <c r="K120">
        <v>3.61</v>
      </c>
      <c r="L120">
        <v>16.38</v>
      </c>
      <c r="M120">
        <v>3.07</v>
      </c>
      <c r="N120">
        <v>1</v>
      </c>
    </row>
    <row r="121" spans="1:14" x14ac:dyDescent="0.25">
      <c r="A121">
        <v>2014</v>
      </c>
      <c r="B121" t="s">
        <v>67</v>
      </c>
      <c r="C121" t="s">
        <v>19</v>
      </c>
      <c r="D121" t="s">
        <v>89</v>
      </c>
      <c r="E121">
        <v>0</v>
      </c>
      <c r="I121">
        <v>2</v>
      </c>
      <c r="J121">
        <v>0</v>
      </c>
      <c r="N121">
        <v>2</v>
      </c>
    </row>
    <row r="122" spans="1:14" x14ac:dyDescent="0.25">
      <c r="A122">
        <v>2013</v>
      </c>
      <c r="B122" t="s">
        <v>67</v>
      </c>
      <c r="C122" t="s">
        <v>19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67</v>
      </c>
      <c r="C123" t="s">
        <v>19</v>
      </c>
      <c r="D123" t="s">
        <v>89</v>
      </c>
      <c r="E123" s="1">
        <v>38218</v>
      </c>
      <c r="F123" s="1">
        <v>9699</v>
      </c>
      <c r="G123" s="1">
        <v>66737</v>
      </c>
      <c r="H123" s="1">
        <v>14551</v>
      </c>
      <c r="I123">
        <v>1</v>
      </c>
      <c r="J123">
        <v>11</v>
      </c>
      <c r="K123">
        <v>5.46</v>
      </c>
      <c r="L123">
        <v>20.98</v>
      </c>
      <c r="M123">
        <v>3.81</v>
      </c>
      <c r="N123">
        <v>1</v>
      </c>
    </row>
    <row r="124" spans="1:14" x14ac:dyDescent="0.25">
      <c r="A124">
        <v>2011</v>
      </c>
      <c r="B124" t="s">
        <v>67</v>
      </c>
      <c r="C124" t="s">
        <v>19</v>
      </c>
      <c r="D124" t="s">
        <v>89</v>
      </c>
      <c r="E124">
        <v>0</v>
      </c>
      <c r="I124">
        <v>2</v>
      </c>
      <c r="J124">
        <v>0</v>
      </c>
      <c r="N124">
        <v>2</v>
      </c>
    </row>
    <row r="125" spans="1:14" x14ac:dyDescent="0.25">
      <c r="A125">
        <v>2010</v>
      </c>
      <c r="B125" t="s">
        <v>67</v>
      </c>
      <c r="C125" t="s">
        <v>19</v>
      </c>
      <c r="D125" t="s">
        <v>89</v>
      </c>
      <c r="E125" s="1">
        <v>2044</v>
      </c>
      <c r="F125">
        <v>0</v>
      </c>
      <c r="G125" s="1">
        <v>6682</v>
      </c>
      <c r="H125" s="1">
        <v>2366</v>
      </c>
      <c r="I125">
        <v>1</v>
      </c>
      <c r="J125">
        <v>0.8</v>
      </c>
      <c r="K125">
        <v>0.08</v>
      </c>
      <c r="L125">
        <v>6.8</v>
      </c>
      <c r="M125">
        <v>0.87</v>
      </c>
      <c r="N125">
        <v>1</v>
      </c>
    </row>
    <row r="126" spans="1:14" x14ac:dyDescent="0.25">
      <c r="A126">
        <v>2009</v>
      </c>
      <c r="B126" t="s">
        <v>67</v>
      </c>
      <c r="C126" t="s">
        <v>19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67</v>
      </c>
      <c r="C127" t="s">
        <v>19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67</v>
      </c>
      <c r="C128" t="s">
        <v>19</v>
      </c>
      <c r="D128" t="s">
        <v>89</v>
      </c>
      <c r="E128">
        <v>0</v>
      </c>
      <c r="I128">
        <v>2</v>
      </c>
      <c r="J128">
        <v>0</v>
      </c>
      <c r="N128">
        <v>2</v>
      </c>
    </row>
    <row r="129" spans="1:14" x14ac:dyDescent="0.25">
      <c r="A129">
        <v>2006</v>
      </c>
      <c r="B129" t="s">
        <v>67</v>
      </c>
      <c r="C129" t="s">
        <v>19</v>
      </c>
      <c r="D129" t="s">
        <v>89</v>
      </c>
      <c r="E129">
        <v>0</v>
      </c>
      <c r="I129">
        <v>2</v>
      </c>
      <c r="J129">
        <v>0</v>
      </c>
      <c r="N129">
        <v>2</v>
      </c>
    </row>
    <row r="130" spans="1:14" x14ac:dyDescent="0.25">
      <c r="A130">
        <v>2005</v>
      </c>
      <c r="B130" t="s">
        <v>67</v>
      </c>
      <c r="C130" t="s">
        <v>19</v>
      </c>
      <c r="D130" t="s">
        <v>89</v>
      </c>
      <c r="E130">
        <v>0</v>
      </c>
      <c r="I130">
        <v>2</v>
      </c>
      <c r="J130">
        <v>0</v>
      </c>
      <c r="N130">
        <v>2</v>
      </c>
    </row>
    <row r="131" spans="1:14" x14ac:dyDescent="0.25">
      <c r="A131">
        <v>2004</v>
      </c>
      <c r="B131" t="s">
        <v>67</v>
      </c>
      <c r="C131" t="s">
        <v>19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67</v>
      </c>
      <c r="C132" t="s">
        <v>19</v>
      </c>
      <c r="D132" t="s">
        <v>89</v>
      </c>
      <c r="E132">
        <v>0</v>
      </c>
      <c r="I132">
        <v>2</v>
      </c>
      <c r="J132">
        <v>0</v>
      </c>
      <c r="N132">
        <v>2</v>
      </c>
    </row>
    <row r="133" spans="1:14" x14ac:dyDescent="0.25">
      <c r="A133">
        <v>2002</v>
      </c>
      <c r="B133" t="s">
        <v>67</v>
      </c>
      <c r="C133" t="s">
        <v>19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67</v>
      </c>
      <c r="C134" t="s">
        <v>19</v>
      </c>
      <c r="D134" t="s">
        <v>89</v>
      </c>
      <c r="E134" s="1">
        <v>36498</v>
      </c>
      <c r="F134" s="1">
        <v>11132</v>
      </c>
      <c r="G134" s="1">
        <v>61863</v>
      </c>
      <c r="H134" s="1">
        <v>12942</v>
      </c>
      <c r="I134">
        <v>1</v>
      </c>
      <c r="J134">
        <v>7.7</v>
      </c>
      <c r="K134">
        <v>3.98</v>
      </c>
      <c r="L134">
        <v>14.23</v>
      </c>
      <c r="M134">
        <v>2.5</v>
      </c>
      <c r="N134">
        <v>1</v>
      </c>
    </row>
    <row r="135" spans="1:14" x14ac:dyDescent="0.25">
      <c r="A135">
        <v>2000</v>
      </c>
      <c r="B135" t="s">
        <v>67</v>
      </c>
      <c r="C135" t="s">
        <v>19</v>
      </c>
      <c r="D135" t="s">
        <v>89</v>
      </c>
      <c r="E135">
        <v>0</v>
      </c>
      <c r="I135">
        <v>2</v>
      </c>
      <c r="J135">
        <v>0</v>
      </c>
      <c r="N135">
        <v>2</v>
      </c>
    </row>
    <row r="136" spans="1:14" x14ac:dyDescent="0.25">
      <c r="A136">
        <v>1999</v>
      </c>
      <c r="B136" t="s">
        <v>67</v>
      </c>
      <c r="C136" t="s">
        <v>19</v>
      </c>
      <c r="D136" t="s">
        <v>89</v>
      </c>
      <c r="E136" s="1">
        <v>2264</v>
      </c>
      <c r="F136">
        <v>0</v>
      </c>
      <c r="G136" s="1">
        <v>7736</v>
      </c>
      <c r="H136" s="1">
        <v>2792</v>
      </c>
      <c r="I136">
        <v>1</v>
      </c>
      <c r="J136">
        <v>0.4</v>
      </c>
      <c r="K136">
        <v>0.03</v>
      </c>
      <c r="L136">
        <v>4.0999999999999996</v>
      </c>
      <c r="M136">
        <v>0.47</v>
      </c>
      <c r="N136">
        <v>2</v>
      </c>
    </row>
    <row r="137" spans="1:14" x14ac:dyDescent="0.25">
      <c r="A137">
        <v>1998</v>
      </c>
      <c r="B137" t="s">
        <v>67</v>
      </c>
      <c r="C137" t="s">
        <v>19</v>
      </c>
      <c r="D137" t="s">
        <v>89</v>
      </c>
      <c r="E137">
        <v>0</v>
      </c>
      <c r="I137">
        <v>2</v>
      </c>
      <c r="J137">
        <v>0</v>
      </c>
      <c r="N137">
        <v>2</v>
      </c>
    </row>
    <row r="138" spans="1:14" x14ac:dyDescent="0.25">
      <c r="A138">
        <v>1997</v>
      </c>
      <c r="B138" t="s">
        <v>67</v>
      </c>
      <c r="C138" t="s">
        <v>19</v>
      </c>
      <c r="D138" t="s">
        <v>89</v>
      </c>
      <c r="E138">
        <v>0</v>
      </c>
      <c r="I138">
        <v>2</v>
      </c>
      <c r="J138">
        <v>0</v>
      </c>
      <c r="N138">
        <v>2</v>
      </c>
    </row>
    <row r="139" spans="1:14" x14ac:dyDescent="0.25">
      <c r="A139">
        <v>1996</v>
      </c>
      <c r="B139" t="s">
        <v>67</v>
      </c>
      <c r="C139" t="s">
        <v>19</v>
      </c>
      <c r="D139" t="s">
        <v>89</v>
      </c>
      <c r="E139">
        <v>0</v>
      </c>
      <c r="I139">
        <v>2</v>
      </c>
      <c r="J139">
        <v>0</v>
      </c>
      <c r="N139">
        <v>2</v>
      </c>
    </row>
    <row r="140" spans="1:14" x14ac:dyDescent="0.25">
      <c r="A140">
        <v>1995</v>
      </c>
      <c r="B140" t="s">
        <v>67</v>
      </c>
      <c r="C140" t="s">
        <v>19</v>
      </c>
      <c r="D140" t="s">
        <v>89</v>
      </c>
      <c r="E140">
        <v>0</v>
      </c>
      <c r="I140">
        <v>2</v>
      </c>
      <c r="J140">
        <v>0</v>
      </c>
      <c r="N140">
        <v>2</v>
      </c>
    </row>
    <row r="141" spans="1:14" x14ac:dyDescent="0.25">
      <c r="A141">
        <v>1994</v>
      </c>
      <c r="B141" t="s">
        <v>67</v>
      </c>
      <c r="C141" t="s">
        <v>19</v>
      </c>
      <c r="D141" t="s">
        <v>89</v>
      </c>
      <c r="E141">
        <v>0</v>
      </c>
      <c r="I141">
        <v>2</v>
      </c>
      <c r="J141">
        <v>0</v>
      </c>
      <c r="N141">
        <v>2</v>
      </c>
    </row>
    <row r="142" spans="1:14" x14ac:dyDescent="0.25">
      <c r="A142">
        <v>1993</v>
      </c>
      <c r="B142" t="s">
        <v>67</v>
      </c>
      <c r="C142" t="s">
        <v>19</v>
      </c>
      <c r="D142" t="s">
        <v>89</v>
      </c>
      <c r="E142" s="1">
        <v>5492</v>
      </c>
      <c r="F142">
        <v>0</v>
      </c>
      <c r="G142" s="1">
        <v>15402</v>
      </c>
      <c r="H142" s="1">
        <v>5056</v>
      </c>
      <c r="I142">
        <v>1</v>
      </c>
      <c r="J142">
        <v>0.6</v>
      </c>
      <c r="K142">
        <v>0.1</v>
      </c>
      <c r="L142">
        <v>3.59</v>
      </c>
      <c r="M142">
        <v>0.56000000000000005</v>
      </c>
      <c r="N142">
        <v>1</v>
      </c>
    </row>
    <row r="143" spans="1:14" x14ac:dyDescent="0.25">
      <c r="A143">
        <v>2020</v>
      </c>
      <c r="B143" t="s">
        <v>68</v>
      </c>
      <c r="C143" t="s">
        <v>19</v>
      </c>
      <c r="D143" t="s">
        <v>89</v>
      </c>
      <c r="E143">
        <v>0</v>
      </c>
      <c r="I143">
        <v>2</v>
      </c>
      <c r="J143">
        <v>0</v>
      </c>
      <c r="N143">
        <v>2</v>
      </c>
    </row>
    <row r="144" spans="1:14" x14ac:dyDescent="0.25">
      <c r="A144">
        <v>2019</v>
      </c>
      <c r="B144" t="s">
        <v>68</v>
      </c>
      <c r="C144" t="s">
        <v>19</v>
      </c>
      <c r="D144" t="s">
        <v>89</v>
      </c>
      <c r="E144" s="1">
        <v>4762</v>
      </c>
      <c r="F144">
        <v>0</v>
      </c>
      <c r="G144" s="1">
        <v>12851</v>
      </c>
      <c r="H144" s="1">
        <v>4127</v>
      </c>
      <c r="I144">
        <v>1</v>
      </c>
      <c r="J144">
        <v>1</v>
      </c>
      <c r="K144">
        <v>0.19</v>
      </c>
      <c r="L144">
        <v>5.39</v>
      </c>
      <c r="M144">
        <v>0.89</v>
      </c>
      <c r="N144">
        <v>1</v>
      </c>
    </row>
    <row r="145" spans="1:14" x14ac:dyDescent="0.25">
      <c r="A145">
        <v>2018</v>
      </c>
      <c r="B145" t="s">
        <v>68</v>
      </c>
      <c r="C145" t="s">
        <v>19</v>
      </c>
      <c r="D145" t="s">
        <v>89</v>
      </c>
      <c r="E145" s="1">
        <v>6773</v>
      </c>
      <c r="F145">
        <v>0</v>
      </c>
      <c r="G145" s="1">
        <v>15949</v>
      </c>
      <c r="H145" s="1">
        <v>4681</v>
      </c>
      <c r="I145">
        <v>1</v>
      </c>
      <c r="J145">
        <v>0.9</v>
      </c>
      <c r="K145">
        <v>0.24</v>
      </c>
      <c r="L145">
        <v>3.45</v>
      </c>
      <c r="M145">
        <v>0.63</v>
      </c>
      <c r="N145">
        <v>1</v>
      </c>
    </row>
    <row r="146" spans="1:14" x14ac:dyDescent="0.25">
      <c r="A146">
        <v>2017</v>
      </c>
      <c r="B146" t="s">
        <v>68</v>
      </c>
      <c r="C146" t="s">
        <v>19</v>
      </c>
      <c r="D146" t="s">
        <v>89</v>
      </c>
      <c r="E146" s="1">
        <v>3932</v>
      </c>
      <c r="F146">
        <v>0</v>
      </c>
      <c r="G146" s="1">
        <v>11164</v>
      </c>
      <c r="H146" s="1">
        <v>3690</v>
      </c>
      <c r="I146">
        <v>1</v>
      </c>
      <c r="J146">
        <v>1</v>
      </c>
      <c r="K146">
        <v>0.16</v>
      </c>
      <c r="L146">
        <v>5.95</v>
      </c>
      <c r="M146">
        <v>0.93</v>
      </c>
      <c r="N146">
        <v>1</v>
      </c>
    </row>
    <row r="147" spans="1:14" x14ac:dyDescent="0.25">
      <c r="A147">
        <v>2016</v>
      </c>
      <c r="B147" t="s">
        <v>68</v>
      </c>
      <c r="C147" t="s">
        <v>19</v>
      </c>
      <c r="D147" t="s">
        <v>89</v>
      </c>
      <c r="E147">
        <v>671</v>
      </c>
      <c r="F147">
        <v>0</v>
      </c>
      <c r="G147" s="1">
        <v>3420</v>
      </c>
      <c r="H147" s="1">
        <v>1403</v>
      </c>
      <c r="I147">
        <v>1</v>
      </c>
      <c r="J147">
        <v>0.2</v>
      </c>
      <c r="K147">
        <v>0</v>
      </c>
      <c r="L147">
        <v>11.9</v>
      </c>
      <c r="M147">
        <v>0.47</v>
      </c>
      <c r="N147">
        <v>2</v>
      </c>
    </row>
    <row r="148" spans="1:14" x14ac:dyDescent="0.25">
      <c r="A148">
        <v>2015</v>
      </c>
      <c r="B148" t="s">
        <v>68</v>
      </c>
      <c r="C148" t="s">
        <v>19</v>
      </c>
      <c r="D148" t="s">
        <v>89</v>
      </c>
      <c r="E148">
        <v>0</v>
      </c>
      <c r="I148">
        <v>2</v>
      </c>
      <c r="J148">
        <v>0</v>
      </c>
      <c r="N148">
        <v>2</v>
      </c>
    </row>
    <row r="149" spans="1:14" x14ac:dyDescent="0.25">
      <c r="A149">
        <v>2014</v>
      </c>
      <c r="B149" t="s">
        <v>68</v>
      </c>
      <c r="C149" t="s">
        <v>19</v>
      </c>
      <c r="D149" t="s">
        <v>89</v>
      </c>
      <c r="E149" s="1">
        <v>2877</v>
      </c>
      <c r="F149">
        <v>0</v>
      </c>
      <c r="G149" s="1">
        <v>9440</v>
      </c>
      <c r="H149" s="1">
        <v>3348</v>
      </c>
      <c r="I149">
        <v>1</v>
      </c>
      <c r="J149">
        <v>1</v>
      </c>
      <c r="K149">
        <v>0.1</v>
      </c>
      <c r="L149">
        <v>9.0500000000000007</v>
      </c>
      <c r="M149">
        <v>1.1599999999999999</v>
      </c>
      <c r="N149">
        <v>1</v>
      </c>
    </row>
    <row r="150" spans="1:14" x14ac:dyDescent="0.25">
      <c r="A150">
        <v>2013</v>
      </c>
      <c r="B150" t="s">
        <v>68</v>
      </c>
      <c r="C150" t="s">
        <v>19</v>
      </c>
      <c r="D150" t="s">
        <v>89</v>
      </c>
      <c r="E150">
        <v>0</v>
      </c>
      <c r="I150">
        <v>2</v>
      </c>
      <c r="J150">
        <v>0</v>
      </c>
      <c r="N150">
        <v>2</v>
      </c>
    </row>
    <row r="151" spans="1:14" x14ac:dyDescent="0.25">
      <c r="A151">
        <v>2012</v>
      </c>
      <c r="B151" t="s">
        <v>68</v>
      </c>
      <c r="C151" t="s">
        <v>19</v>
      </c>
      <c r="D151" t="s">
        <v>89</v>
      </c>
      <c r="E151">
        <v>0</v>
      </c>
      <c r="I151">
        <v>2</v>
      </c>
      <c r="J151">
        <v>0</v>
      </c>
      <c r="N151">
        <v>2</v>
      </c>
    </row>
    <row r="152" spans="1:14" x14ac:dyDescent="0.25">
      <c r="A152">
        <v>2011</v>
      </c>
      <c r="B152" t="s">
        <v>68</v>
      </c>
      <c r="C152" t="s">
        <v>19</v>
      </c>
      <c r="D152" t="s">
        <v>89</v>
      </c>
      <c r="E152">
        <v>0</v>
      </c>
      <c r="I152">
        <v>2</v>
      </c>
      <c r="J152">
        <v>0</v>
      </c>
      <c r="N152">
        <v>2</v>
      </c>
    </row>
    <row r="153" spans="1:14" x14ac:dyDescent="0.25">
      <c r="A153">
        <v>2010</v>
      </c>
      <c r="B153" t="s">
        <v>68</v>
      </c>
      <c r="C153" t="s">
        <v>19</v>
      </c>
      <c r="D153" t="s">
        <v>89</v>
      </c>
      <c r="E153" s="1">
        <v>3705</v>
      </c>
      <c r="F153">
        <v>0</v>
      </c>
      <c r="G153" s="1">
        <v>10248</v>
      </c>
      <c r="H153" s="1">
        <v>3338</v>
      </c>
      <c r="I153">
        <v>1</v>
      </c>
      <c r="J153">
        <v>1.4</v>
      </c>
      <c r="K153">
        <v>0.24</v>
      </c>
      <c r="L153">
        <v>7.43</v>
      </c>
      <c r="M153">
        <v>1.21</v>
      </c>
      <c r="N153">
        <v>1</v>
      </c>
    </row>
    <row r="154" spans="1:14" x14ac:dyDescent="0.25">
      <c r="A154">
        <v>2009</v>
      </c>
      <c r="B154" t="s">
        <v>68</v>
      </c>
      <c r="C154" t="s">
        <v>19</v>
      </c>
      <c r="D154" t="s">
        <v>89</v>
      </c>
      <c r="E154" s="1">
        <v>3557</v>
      </c>
      <c r="F154">
        <v>0</v>
      </c>
      <c r="G154" s="1">
        <v>11421</v>
      </c>
      <c r="H154" s="1">
        <v>4013</v>
      </c>
      <c r="I154">
        <v>1</v>
      </c>
      <c r="J154">
        <v>1.2</v>
      </c>
      <c r="K154">
        <v>0.13</v>
      </c>
      <c r="L154">
        <v>9.6199999999999992</v>
      </c>
      <c r="M154">
        <v>1.29</v>
      </c>
      <c r="N154">
        <v>1</v>
      </c>
    </row>
    <row r="155" spans="1:14" x14ac:dyDescent="0.25">
      <c r="A155">
        <v>2008</v>
      </c>
      <c r="B155" t="s">
        <v>68</v>
      </c>
      <c r="C155" t="s">
        <v>19</v>
      </c>
      <c r="D155" t="s">
        <v>89</v>
      </c>
      <c r="E155" s="1">
        <v>10673</v>
      </c>
      <c r="F155">
        <v>0</v>
      </c>
      <c r="G155" s="1">
        <v>26671</v>
      </c>
      <c r="H155" s="1">
        <v>8162</v>
      </c>
      <c r="I155">
        <v>1</v>
      </c>
      <c r="J155">
        <v>3.1</v>
      </c>
      <c r="K155">
        <v>0.7</v>
      </c>
      <c r="L155">
        <v>12.37</v>
      </c>
      <c r="M155">
        <v>2.27</v>
      </c>
      <c r="N155">
        <v>1</v>
      </c>
    </row>
    <row r="156" spans="1:14" x14ac:dyDescent="0.25">
      <c r="A156">
        <v>2007</v>
      </c>
      <c r="B156" t="s">
        <v>68</v>
      </c>
      <c r="C156" t="s">
        <v>19</v>
      </c>
      <c r="D156" t="s">
        <v>89</v>
      </c>
      <c r="E156" s="1">
        <v>5476</v>
      </c>
      <c r="F156">
        <v>0</v>
      </c>
      <c r="G156" s="1">
        <v>10975</v>
      </c>
      <c r="H156" s="1">
        <v>2806</v>
      </c>
      <c r="I156">
        <v>1</v>
      </c>
      <c r="J156">
        <v>2.2000000000000002</v>
      </c>
      <c r="K156">
        <v>0.85</v>
      </c>
      <c r="L156">
        <v>5.57</v>
      </c>
      <c r="M156">
        <v>1.06</v>
      </c>
      <c r="N156">
        <v>1</v>
      </c>
    </row>
    <row r="157" spans="1:14" x14ac:dyDescent="0.25">
      <c r="A157">
        <v>2006</v>
      </c>
      <c r="B157" t="s">
        <v>68</v>
      </c>
      <c r="C157" t="s">
        <v>19</v>
      </c>
      <c r="D157" t="s">
        <v>89</v>
      </c>
      <c r="E157">
        <v>0</v>
      </c>
      <c r="I157">
        <v>2</v>
      </c>
      <c r="J157">
        <v>0</v>
      </c>
      <c r="N157">
        <v>2</v>
      </c>
    </row>
    <row r="158" spans="1:14" x14ac:dyDescent="0.25">
      <c r="A158">
        <v>2005</v>
      </c>
      <c r="B158" t="s">
        <v>68</v>
      </c>
      <c r="C158" t="s">
        <v>19</v>
      </c>
      <c r="D158" t="s">
        <v>89</v>
      </c>
      <c r="E158" s="1">
        <v>2739</v>
      </c>
      <c r="F158">
        <v>0</v>
      </c>
      <c r="G158" s="1">
        <v>9082</v>
      </c>
      <c r="H158" s="1">
        <v>3236</v>
      </c>
      <c r="I158">
        <v>1</v>
      </c>
      <c r="J158">
        <v>1.3</v>
      </c>
      <c r="K158">
        <v>0.13</v>
      </c>
      <c r="L158">
        <v>11.89</v>
      </c>
      <c r="M158">
        <v>1.54</v>
      </c>
      <c r="N158">
        <v>1</v>
      </c>
    </row>
    <row r="159" spans="1:14" x14ac:dyDescent="0.25">
      <c r="A159">
        <v>2004</v>
      </c>
      <c r="B159" t="s">
        <v>68</v>
      </c>
      <c r="C159" t="s">
        <v>19</v>
      </c>
      <c r="D159" t="s">
        <v>89</v>
      </c>
      <c r="E159" s="1">
        <v>5755</v>
      </c>
      <c r="F159">
        <v>0</v>
      </c>
      <c r="G159" s="1">
        <v>14869</v>
      </c>
      <c r="H159" s="1">
        <v>4650</v>
      </c>
      <c r="I159">
        <v>1</v>
      </c>
      <c r="J159">
        <v>2.2000000000000002</v>
      </c>
      <c r="K159">
        <v>0.47</v>
      </c>
      <c r="L159">
        <v>10.09</v>
      </c>
      <c r="M159">
        <v>1.78</v>
      </c>
      <c r="N159">
        <v>1</v>
      </c>
    </row>
    <row r="160" spans="1:14" x14ac:dyDescent="0.25">
      <c r="A160">
        <v>2003</v>
      </c>
      <c r="B160" t="s">
        <v>68</v>
      </c>
      <c r="C160" t="s">
        <v>19</v>
      </c>
      <c r="D160" t="s">
        <v>89</v>
      </c>
      <c r="E160" s="1">
        <v>2810</v>
      </c>
      <c r="F160">
        <v>0</v>
      </c>
      <c r="G160" s="1">
        <v>8726</v>
      </c>
      <c r="H160" s="1">
        <v>3018</v>
      </c>
      <c r="I160">
        <v>1</v>
      </c>
      <c r="J160">
        <v>0.9</v>
      </c>
      <c r="K160">
        <v>0.11</v>
      </c>
      <c r="L160">
        <v>6.62</v>
      </c>
      <c r="M160">
        <v>0.92</v>
      </c>
      <c r="N160">
        <v>1</v>
      </c>
    </row>
    <row r="161" spans="1:14" x14ac:dyDescent="0.25">
      <c r="A161">
        <v>2002</v>
      </c>
      <c r="B161" t="s">
        <v>68</v>
      </c>
      <c r="C161" t="s">
        <v>19</v>
      </c>
      <c r="D161" t="s">
        <v>89</v>
      </c>
      <c r="E161" s="1">
        <v>2326</v>
      </c>
      <c r="F161">
        <v>0</v>
      </c>
      <c r="G161" s="1">
        <v>7107</v>
      </c>
      <c r="H161" s="1">
        <v>2440</v>
      </c>
      <c r="I161">
        <v>1</v>
      </c>
      <c r="J161">
        <v>0.7</v>
      </c>
      <c r="K161">
        <v>0.09</v>
      </c>
      <c r="L161">
        <v>4.9000000000000004</v>
      </c>
      <c r="M161">
        <v>0.69</v>
      </c>
      <c r="N161">
        <v>1</v>
      </c>
    </row>
    <row r="162" spans="1:14" x14ac:dyDescent="0.25">
      <c r="A162">
        <v>2001</v>
      </c>
      <c r="B162" t="s">
        <v>68</v>
      </c>
      <c r="C162" t="s">
        <v>19</v>
      </c>
      <c r="D162" t="s">
        <v>89</v>
      </c>
      <c r="E162" s="1">
        <v>4870</v>
      </c>
      <c r="F162">
        <v>0</v>
      </c>
      <c r="G162" s="1">
        <v>12896</v>
      </c>
      <c r="H162" s="1">
        <v>4095</v>
      </c>
      <c r="I162">
        <v>1</v>
      </c>
      <c r="J162">
        <v>1</v>
      </c>
      <c r="K162">
        <v>0.2</v>
      </c>
      <c r="L162">
        <v>5.0599999999999996</v>
      </c>
      <c r="M162">
        <v>0.85</v>
      </c>
      <c r="N162">
        <v>1</v>
      </c>
    </row>
    <row r="163" spans="1:14" x14ac:dyDescent="0.25">
      <c r="A163">
        <v>2000</v>
      </c>
      <c r="B163" t="s">
        <v>68</v>
      </c>
      <c r="C163" t="s">
        <v>19</v>
      </c>
      <c r="D163" t="s">
        <v>89</v>
      </c>
      <c r="E163" s="1">
        <v>5561</v>
      </c>
      <c r="F163">
        <v>0</v>
      </c>
      <c r="G163" s="1">
        <v>13677</v>
      </c>
      <c r="H163" s="1">
        <v>4141</v>
      </c>
      <c r="I163">
        <v>1</v>
      </c>
      <c r="J163">
        <v>1.5</v>
      </c>
      <c r="K163">
        <v>0.36</v>
      </c>
      <c r="L163">
        <v>6.14</v>
      </c>
      <c r="M163">
        <v>1.1000000000000001</v>
      </c>
      <c r="N163">
        <v>1</v>
      </c>
    </row>
    <row r="164" spans="1:14" x14ac:dyDescent="0.25">
      <c r="A164">
        <v>1999</v>
      </c>
      <c r="B164" t="s">
        <v>68</v>
      </c>
      <c r="C164" t="s">
        <v>19</v>
      </c>
      <c r="D164" t="s">
        <v>89</v>
      </c>
      <c r="E164" s="1">
        <v>4694</v>
      </c>
      <c r="F164">
        <v>0</v>
      </c>
      <c r="G164" s="1">
        <v>12848</v>
      </c>
      <c r="H164" s="1">
        <v>4160</v>
      </c>
      <c r="I164">
        <v>1</v>
      </c>
      <c r="J164">
        <v>0.8</v>
      </c>
      <c r="K164">
        <v>0.14000000000000001</v>
      </c>
      <c r="L164">
        <v>4.32</v>
      </c>
      <c r="M164">
        <v>0.69</v>
      </c>
      <c r="N164">
        <v>1</v>
      </c>
    </row>
    <row r="165" spans="1:14" x14ac:dyDescent="0.25">
      <c r="A165">
        <v>1998</v>
      </c>
      <c r="B165" t="s">
        <v>68</v>
      </c>
      <c r="C165" t="s">
        <v>19</v>
      </c>
      <c r="D165" t="s">
        <v>89</v>
      </c>
      <c r="E165" s="1">
        <v>2197</v>
      </c>
      <c r="F165">
        <v>0</v>
      </c>
      <c r="G165" s="1">
        <v>6445</v>
      </c>
      <c r="H165" s="1">
        <v>2167</v>
      </c>
      <c r="I165">
        <v>1</v>
      </c>
      <c r="J165">
        <v>0.6</v>
      </c>
      <c r="K165">
        <v>0.08</v>
      </c>
      <c r="L165">
        <v>3.72</v>
      </c>
      <c r="M165">
        <v>0.55000000000000004</v>
      </c>
      <c r="N165">
        <v>1</v>
      </c>
    </row>
    <row r="166" spans="1:14" x14ac:dyDescent="0.25">
      <c r="A166">
        <v>1997</v>
      </c>
      <c r="B166" t="s">
        <v>68</v>
      </c>
      <c r="C166" t="s">
        <v>19</v>
      </c>
      <c r="D166" t="s">
        <v>89</v>
      </c>
      <c r="E166" s="1">
        <v>2441</v>
      </c>
      <c r="F166">
        <v>0</v>
      </c>
      <c r="G166" s="1">
        <v>8296</v>
      </c>
      <c r="H166" s="1">
        <v>2987</v>
      </c>
      <c r="I166">
        <v>1</v>
      </c>
      <c r="J166">
        <v>0.4</v>
      </c>
      <c r="K166">
        <v>0.04</v>
      </c>
      <c r="L166">
        <v>4.62</v>
      </c>
      <c r="M166">
        <v>0.54</v>
      </c>
      <c r="N166">
        <v>2</v>
      </c>
    </row>
    <row r="167" spans="1:14" x14ac:dyDescent="0.25">
      <c r="A167">
        <v>1996</v>
      </c>
      <c r="B167" t="s">
        <v>68</v>
      </c>
      <c r="C167" t="s">
        <v>19</v>
      </c>
      <c r="D167" t="s">
        <v>89</v>
      </c>
      <c r="E167" s="1">
        <v>4176</v>
      </c>
      <c r="F167">
        <v>0</v>
      </c>
      <c r="G167" s="1">
        <v>10848</v>
      </c>
      <c r="H167" s="1">
        <v>3404</v>
      </c>
      <c r="I167">
        <v>1</v>
      </c>
      <c r="J167">
        <v>1</v>
      </c>
      <c r="K167">
        <v>0.2</v>
      </c>
      <c r="L167">
        <v>4.51</v>
      </c>
      <c r="M167">
        <v>0.77</v>
      </c>
      <c r="N167">
        <v>1</v>
      </c>
    </row>
    <row r="168" spans="1:14" x14ac:dyDescent="0.25">
      <c r="A168">
        <v>1995</v>
      </c>
      <c r="B168" t="s">
        <v>68</v>
      </c>
      <c r="C168" t="s">
        <v>19</v>
      </c>
      <c r="D168" t="s">
        <v>89</v>
      </c>
      <c r="E168" s="1">
        <v>10632</v>
      </c>
      <c r="F168">
        <v>0</v>
      </c>
      <c r="G168" s="1">
        <v>21519</v>
      </c>
      <c r="H168" s="1">
        <v>5555</v>
      </c>
      <c r="I168">
        <v>1</v>
      </c>
      <c r="J168">
        <v>1.9</v>
      </c>
      <c r="K168">
        <v>0.69</v>
      </c>
      <c r="L168">
        <v>5.05</v>
      </c>
      <c r="M168">
        <v>0.96</v>
      </c>
      <c r="N168">
        <v>1</v>
      </c>
    </row>
    <row r="169" spans="1:14" x14ac:dyDescent="0.25">
      <c r="A169">
        <v>1994</v>
      </c>
      <c r="B169" t="s">
        <v>68</v>
      </c>
      <c r="C169" t="s">
        <v>19</v>
      </c>
      <c r="D169" t="s">
        <v>89</v>
      </c>
      <c r="E169">
        <v>0</v>
      </c>
      <c r="I169">
        <v>2</v>
      </c>
      <c r="J169">
        <v>0</v>
      </c>
      <c r="N169">
        <v>2</v>
      </c>
    </row>
    <row r="170" spans="1:14" x14ac:dyDescent="0.25">
      <c r="A170">
        <v>1993</v>
      </c>
      <c r="B170" t="s">
        <v>68</v>
      </c>
      <c r="C170" t="s">
        <v>19</v>
      </c>
      <c r="D170" t="s">
        <v>89</v>
      </c>
      <c r="E170" s="1">
        <v>8518</v>
      </c>
      <c r="F170">
        <v>0</v>
      </c>
      <c r="G170" s="1">
        <v>21094</v>
      </c>
      <c r="H170" s="1">
        <v>6416</v>
      </c>
      <c r="I170">
        <v>1</v>
      </c>
      <c r="J170">
        <v>0.9</v>
      </c>
      <c r="K170">
        <v>0.22</v>
      </c>
      <c r="L170">
        <v>4</v>
      </c>
      <c r="M170">
        <v>0.71</v>
      </c>
      <c r="N170">
        <v>1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8319-3307-4545-8DE1-F05D9E9DF001}">
  <dimension ref="A1:AA86"/>
  <sheetViews>
    <sheetView topLeftCell="O19" workbookViewId="0">
      <selection activeCell="U29" sqref="U29"/>
    </sheetView>
  </sheetViews>
  <sheetFormatPr defaultRowHeight="15" x14ac:dyDescent="0.25"/>
  <cols>
    <col min="17" max="17" width="15" bestFit="1" customWidth="1"/>
    <col min="18" max="20" width="24" bestFit="1" customWidth="1"/>
    <col min="21" max="21" width="11.28515625" bestFit="1" customWidth="1"/>
  </cols>
  <sheetData>
    <row r="1" spans="1:27" ht="15.75" thickBot="1" x14ac:dyDescent="0.3">
      <c r="A1" t="s">
        <v>96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69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70</v>
      </c>
      <c r="C3" t="s">
        <v>18</v>
      </c>
      <c r="D3" t="s">
        <v>89</v>
      </c>
      <c r="E3" s="1">
        <v>28828</v>
      </c>
      <c r="F3" s="1">
        <v>7188</v>
      </c>
      <c r="G3" s="1">
        <v>50469</v>
      </c>
      <c r="H3" s="1">
        <v>11041</v>
      </c>
      <c r="I3">
        <v>0</v>
      </c>
      <c r="J3">
        <v>9</v>
      </c>
      <c r="K3">
        <v>4.4800000000000004</v>
      </c>
      <c r="L3">
        <v>17.28</v>
      </c>
      <c r="M3">
        <v>3.12</v>
      </c>
      <c r="N3">
        <v>0</v>
      </c>
      <c r="Q3" s="14">
        <v>2015</v>
      </c>
      <c r="R3" s="3">
        <v>0.22728631573702698</v>
      </c>
      <c r="S3" s="3">
        <v>0.14210179697126671</v>
      </c>
    </row>
    <row r="4" spans="1:27" x14ac:dyDescent="0.25">
      <c r="A4">
        <v>2019</v>
      </c>
      <c r="B4" t="s">
        <v>70</v>
      </c>
      <c r="C4" t="s">
        <v>18</v>
      </c>
      <c r="D4" t="s">
        <v>89</v>
      </c>
      <c r="E4" s="1">
        <v>77607</v>
      </c>
      <c r="F4" s="1">
        <v>36689</v>
      </c>
      <c r="G4" s="1">
        <v>118524</v>
      </c>
      <c r="H4" s="1">
        <v>20877</v>
      </c>
      <c r="I4">
        <v>0</v>
      </c>
      <c r="J4">
        <v>16.899999999999999</v>
      </c>
      <c r="K4">
        <v>10.61</v>
      </c>
      <c r="L4">
        <v>25.82</v>
      </c>
      <c r="M4">
        <v>3.85</v>
      </c>
      <c r="N4">
        <v>0</v>
      </c>
      <c r="Q4" s="14">
        <v>2016</v>
      </c>
      <c r="R4" s="3">
        <v>0.19890835602793594</v>
      </c>
      <c r="S4" s="3">
        <v>7.9577171090505716E-2</v>
      </c>
    </row>
    <row r="5" spans="1:27" x14ac:dyDescent="0.25">
      <c r="A5">
        <v>2018</v>
      </c>
      <c r="B5" t="s">
        <v>70</v>
      </c>
      <c r="C5" t="s">
        <v>18</v>
      </c>
      <c r="D5" t="s">
        <v>89</v>
      </c>
      <c r="E5" s="1">
        <v>39110</v>
      </c>
      <c r="F5" s="1">
        <v>13149</v>
      </c>
      <c r="G5" s="1">
        <v>65070</v>
      </c>
      <c r="H5" s="1">
        <v>13246</v>
      </c>
      <c r="I5">
        <v>0</v>
      </c>
      <c r="J5">
        <v>5.3</v>
      </c>
      <c r="K5">
        <v>2.84</v>
      </c>
      <c r="L5">
        <v>9.75</v>
      </c>
      <c r="M5">
        <v>1.68</v>
      </c>
      <c r="N5">
        <v>0</v>
      </c>
      <c r="Q5" s="14">
        <v>2017</v>
      </c>
      <c r="R5" s="3">
        <v>0.25322586185182216</v>
      </c>
      <c r="S5" s="3">
        <v>0.1267164583204734</v>
      </c>
    </row>
    <row r="6" spans="1:27" x14ac:dyDescent="0.25">
      <c r="A6">
        <v>2017</v>
      </c>
      <c r="B6" t="s">
        <v>70</v>
      </c>
      <c r="C6" t="s">
        <v>18</v>
      </c>
      <c r="D6" t="s">
        <v>89</v>
      </c>
      <c r="E6" s="1">
        <v>22117</v>
      </c>
      <c r="F6" s="1">
        <v>3311</v>
      </c>
      <c r="G6" s="1">
        <v>40923</v>
      </c>
      <c r="H6" s="1">
        <v>9595</v>
      </c>
      <c r="I6">
        <v>1</v>
      </c>
      <c r="J6">
        <v>5.6</v>
      </c>
      <c r="K6">
        <v>2.48</v>
      </c>
      <c r="L6">
        <v>12.23</v>
      </c>
      <c r="M6">
        <v>2.2999999999999998</v>
      </c>
      <c r="N6">
        <v>1</v>
      </c>
      <c r="Q6" s="14">
        <v>2018</v>
      </c>
      <c r="R6" s="3">
        <v>0.16873395603684449</v>
      </c>
      <c r="S6" s="3">
        <v>6.4712119406885829E-2</v>
      </c>
    </row>
    <row r="7" spans="1:27" ht="15.75" thickBot="1" x14ac:dyDescent="0.3">
      <c r="A7">
        <v>2016</v>
      </c>
      <c r="B7" t="s">
        <v>70</v>
      </c>
      <c r="C7" t="s">
        <v>18</v>
      </c>
      <c r="D7" t="s">
        <v>89</v>
      </c>
      <c r="E7" s="1">
        <v>34547</v>
      </c>
      <c r="F7" s="1">
        <v>10676</v>
      </c>
      <c r="G7" s="1">
        <v>58419</v>
      </c>
      <c r="H7" s="1">
        <v>12179</v>
      </c>
      <c r="I7">
        <v>1</v>
      </c>
      <c r="J7">
        <v>11.6</v>
      </c>
      <c r="K7">
        <v>6.1</v>
      </c>
      <c r="L7">
        <v>20.88</v>
      </c>
      <c r="M7">
        <v>3.66</v>
      </c>
      <c r="N7">
        <v>1</v>
      </c>
      <c r="Q7" s="16">
        <v>2019</v>
      </c>
      <c r="R7" s="28">
        <v>0.34014735467244045</v>
      </c>
      <c r="S7" s="3">
        <v>0.11042162037872895</v>
      </c>
    </row>
    <row r="8" spans="1:27" x14ac:dyDescent="0.25">
      <c r="A8">
        <v>2015</v>
      </c>
      <c r="B8" t="s">
        <v>70</v>
      </c>
      <c r="C8" t="s">
        <v>18</v>
      </c>
      <c r="D8" t="s">
        <v>89</v>
      </c>
      <c r="E8" s="1">
        <v>18247</v>
      </c>
      <c r="F8" s="1">
        <v>0</v>
      </c>
      <c r="G8" s="1">
        <v>37804</v>
      </c>
      <c r="H8" s="1">
        <v>9979</v>
      </c>
      <c r="I8">
        <v>1</v>
      </c>
      <c r="J8">
        <v>4.2</v>
      </c>
      <c r="K8">
        <v>1.5</v>
      </c>
      <c r="L8">
        <v>11.35</v>
      </c>
      <c r="M8">
        <v>2.2000000000000002</v>
      </c>
      <c r="N8">
        <v>1</v>
      </c>
    </row>
    <row r="9" spans="1:27" x14ac:dyDescent="0.25">
      <c r="A9">
        <v>2014</v>
      </c>
      <c r="B9" t="s">
        <v>70</v>
      </c>
      <c r="C9" t="s">
        <v>18</v>
      </c>
      <c r="D9" t="s">
        <v>89</v>
      </c>
      <c r="E9" s="1">
        <v>22595</v>
      </c>
      <c r="F9" s="1">
        <v>1599</v>
      </c>
      <c r="G9" s="1">
        <v>43591</v>
      </c>
      <c r="H9" s="1">
        <v>10712</v>
      </c>
      <c r="I9">
        <v>1</v>
      </c>
      <c r="J9">
        <v>7.9</v>
      </c>
      <c r="K9">
        <v>3.29</v>
      </c>
      <c r="L9">
        <v>17.96</v>
      </c>
      <c r="M9">
        <v>3.47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70</v>
      </c>
      <c r="C10" t="s">
        <v>18</v>
      </c>
      <c r="D10" t="s">
        <v>89</v>
      </c>
      <c r="E10" s="1">
        <v>52412</v>
      </c>
      <c r="F10" s="1">
        <v>17557</v>
      </c>
      <c r="G10" s="1">
        <v>87266</v>
      </c>
      <c r="H10" s="1">
        <v>17783</v>
      </c>
      <c r="I10">
        <v>1</v>
      </c>
      <c r="J10">
        <v>17.5</v>
      </c>
      <c r="K10">
        <v>9.8800000000000008</v>
      </c>
      <c r="L10">
        <v>29</v>
      </c>
      <c r="M10">
        <v>4.84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70</v>
      </c>
      <c r="C11" t="s">
        <v>18</v>
      </c>
      <c r="D11" t="s">
        <v>89</v>
      </c>
      <c r="E11" s="1">
        <v>12448</v>
      </c>
      <c r="F11" s="1">
        <v>0</v>
      </c>
      <c r="G11" s="1">
        <v>27657</v>
      </c>
      <c r="H11" s="1">
        <v>7760</v>
      </c>
      <c r="I11">
        <v>1</v>
      </c>
      <c r="J11">
        <v>3.6</v>
      </c>
      <c r="K11">
        <v>1.08</v>
      </c>
      <c r="L11">
        <v>11.25</v>
      </c>
      <c r="M11">
        <v>2.16</v>
      </c>
      <c r="N11">
        <v>1</v>
      </c>
      <c r="Q11">
        <v>2015</v>
      </c>
      <c r="R11">
        <f>R3</f>
        <v>0.22728631573702698</v>
      </c>
      <c r="S11">
        <f>1/(S3^2)</f>
        <v>49.522306096018163</v>
      </c>
      <c r="T11">
        <f>R11*S11</f>
        <v>11.255742499365279</v>
      </c>
      <c r="U11">
        <f>S11*R11^2</f>
        <v>2.5582762435654103</v>
      </c>
      <c r="V11">
        <f>S11^2</f>
        <v>2452.4588010677176</v>
      </c>
      <c r="X11">
        <f>1/(S3^2+$S$31)</f>
        <v>49.522306096018163</v>
      </c>
      <c r="Y11">
        <f>X11*R11</f>
        <v>11.255742499365279</v>
      </c>
      <c r="Z11">
        <f>X11*R11^2</f>
        <v>2.5582762435654103</v>
      </c>
      <c r="AA11">
        <f>X11^2</f>
        <v>2452.4588010677176</v>
      </c>
    </row>
    <row r="12" spans="1:27" x14ac:dyDescent="0.25">
      <c r="A12">
        <v>2011</v>
      </c>
      <c r="B12" t="s">
        <v>70</v>
      </c>
      <c r="C12" t="s">
        <v>18</v>
      </c>
      <c r="D12" t="s">
        <v>89</v>
      </c>
      <c r="E12" s="1">
        <v>15707</v>
      </c>
      <c r="F12" s="1">
        <v>338</v>
      </c>
      <c r="G12" s="1">
        <v>31076</v>
      </c>
      <c r="H12" s="1">
        <v>7842</v>
      </c>
      <c r="I12">
        <v>1</v>
      </c>
      <c r="J12">
        <v>6.4</v>
      </c>
      <c r="K12">
        <v>2.54</v>
      </c>
      <c r="L12">
        <v>15.35</v>
      </c>
      <c r="M12">
        <v>2.98</v>
      </c>
      <c r="N12">
        <v>1</v>
      </c>
      <c r="Q12">
        <v>2016</v>
      </c>
      <c r="R12">
        <f>R4</f>
        <v>0.19890835602793594</v>
      </c>
      <c r="S12">
        <f t="shared" ref="S12:S15" si="0">1/(S4^2)</f>
        <v>157.91486287276726</v>
      </c>
      <c r="T12">
        <f t="shared" ref="T12:T15" si="1">R12*S12</f>
        <v>31.410585766399073</v>
      </c>
      <c r="U12">
        <f t="shared" ref="U12:U15" si="2">S12*R12^2</f>
        <v>6.2478279766689235</v>
      </c>
      <c r="V12">
        <f t="shared" ref="V12:V15" si="3">S12^2</f>
        <v>24937.103916124888</v>
      </c>
      <c r="X12">
        <f>1/(S4^2+$S$31)</f>
        <v>157.91486287276726</v>
      </c>
      <c r="Y12">
        <f t="shared" ref="Y12:Y15" si="4">X12*R12</f>
        <v>31.410585766399073</v>
      </c>
      <c r="Z12">
        <f t="shared" ref="Z12:Z15" si="5">X12*R12^2</f>
        <v>6.2478279766689235</v>
      </c>
      <c r="AA12">
        <f>X12^2</f>
        <v>24937.103916124888</v>
      </c>
    </row>
    <row r="13" spans="1:27" x14ac:dyDescent="0.25">
      <c r="A13">
        <v>2010</v>
      </c>
      <c r="B13" t="s">
        <v>70</v>
      </c>
      <c r="C13" t="s">
        <v>18</v>
      </c>
      <c r="D13" t="s">
        <v>89</v>
      </c>
      <c r="E13" s="1">
        <v>2055</v>
      </c>
      <c r="F13" s="1">
        <v>0</v>
      </c>
      <c r="G13" s="1">
        <v>6707</v>
      </c>
      <c r="H13" s="1">
        <v>2374</v>
      </c>
      <c r="I13">
        <v>1</v>
      </c>
      <c r="J13">
        <v>0.8</v>
      </c>
      <c r="K13">
        <v>0.08</v>
      </c>
      <c r="L13">
        <v>6.8</v>
      </c>
      <c r="M13">
        <v>0.87</v>
      </c>
      <c r="N13">
        <v>1</v>
      </c>
      <c r="Q13">
        <v>2017</v>
      </c>
      <c r="R13">
        <f>R5</f>
        <v>0.25322586185182216</v>
      </c>
      <c r="S13">
        <f t="shared" si="0"/>
        <v>62.277898295172115</v>
      </c>
      <c r="T13">
        <f t="shared" si="1"/>
        <v>15.770374470115085</v>
      </c>
      <c r="U13">
        <f t="shared" si="2"/>
        <v>3.9934666669208663</v>
      </c>
      <c r="V13">
        <f t="shared" si="3"/>
        <v>3878.5366160638018</v>
      </c>
      <c r="X13">
        <f>1/(S5^2+$S$31)</f>
        <v>62.277898295172115</v>
      </c>
      <c r="Y13">
        <f t="shared" si="4"/>
        <v>15.770374470115085</v>
      </c>
      <c r="Z13">
        <f t="shared" si="5"/>
        <v>3.9934666669208663</v>
      </c>
      <c r="AA13">
        <f>X13^2</f>
        <v>3878.5366160638018</v>
      </c>
    </row>
    <row r="14" spans="1:27" x14ac:dyDescent="0.25">
      <c r="A14">
        <v>2009</v>
      </c>
      <c r="B14" t="s">
        <v>70</v>
      </c>
      <c r="C14" t="s">
        <v>18</v>
      </c>
      <c r="D14" t="s">
        <v>89</v>
      </c>
      <c r="E14" s="1">
        <v>2186</v>
      </c>
      <c r="F14" s="1">
        <v>0</v>
      </c>
      <c r="G14" s="1">
        <v>8203</v>
      </c>
      <c r="H14" s="1">
        <v>3070</v>
      </c>
      <c r="I14">
        <v>1</v>
      </c>
      <c r="J14">
        <v>0.7</v>
      </c>
      <c r="K14">
        <v>0.05</v>
      </c>
      <c r="L14">
        <v>10.07</v>
      </c>
      <c r="M14">
        <v>0.99</v>
      </c>
      <c r="N14">
        <v>1</v>
      </c>
      <c r="Q14">
        <v>2018</v>
      </c>
      <c r="R14">
        <f>R6</f>
        <v>0.16873395603684449</v>
      </c>
      <c r="S14">
        <f t="shared" si="0"/>
        <v>238.79693731616211</v>
      </c>
      <c r="T14">
        <f t="shared" si="1"/>
        <v>40.293151922838405</v>
      </c>
      <c r="U14">
        <f t="shared" si="2"/>
        <v>6.7988229251341119</v>
      </c>
      <c r="V14">
        <f t="shared" si="3"/>
        <v>57023.97727157906</v>
      </c>
      <c r="X14">
        <f>1/(S6^2+$S$31)</f>
        <v>238.79693731616211</v>
      </c>
      <c r="Y14">
        <f t="shared" si="4"/>
        <v>40.293151922838405</v>
      </c>
      <c r="Z14">
        <f t="shared" si="5"/>
        <v>6.7988229251341119</v>
      </c>
      <c r="AA14">
        <f>X14^2</f>
        <v>57023.97727157906</v>
      </c>
    </row>
    <row r="15" spans="1:27" x14ac:dyDescent="0.25">
      <c r="A15">
        <v>2008</v>
      </c>
      <c r="B15" t="s">
        <v>70</v>
      </c>
      <c r="C15" t="s">
        <v>18</v>
      </c>
      <c r="D15" t="s">
        <v>89</v>
      </c>
      <c r="E15" s="1">
        <v>48098</v>
      </c>
      <c r="F15" s="1">
        <v>10653</v>
      </c>
      <c r="G15" s="1">
        <v>85543</v>
      </c>
      <c r="H15" s="1">
        <v>19105</v>
      </c>
      <c r="I15">
        <v>1</v>
      </c>
      <c r="J15">
        <v>13.8</v>
      </c>
      <c r="K15">
        <v>6.68</v>
      </c>
      <c r="L15">
        <v>26.21</v>
      </c>
      <c r="M15">
        <v>4.8499999999999996</v>
      </c>
      <c r="N15">
        <v>1</v>
      </c>
      <c r="Q15">
        <v>2019</v>
      </c>
      <c r="R15">
        <f>R7</f>
        <v>0.34014735467244045</v>
      </c>
      <c r="S15">
        <f t="shared" si="0"/>
        <v>82.014712762088806</v>
      </c>
      <c r="T15">
        <f t="shared" si="1"/>
        <v>27.897087590244549</v>
      </c>
      <c r="U15">
        <f t="shared" si="2"/>
        <v>9.4891205468870492</v>
      </c>
      <c r="V15">
        <f t="shared" si="3"/>
        <v>6726.4131094479326</v>
      </c>
      <c r="X15">
        <f>1/(S7^2+$S$31)</f>
        <v>82.014712762088806</v>
      </c>
      <c r="Y15">
        <f t="shared" si="4"/>
        <v>27.897087590244549</v>
      </c>
      <c r="Z15">
        <f t="shared" si="5"/>
        <v>9.4891205468870492</v>
      </c>
      <c r="AA15">
        <f>X15^2</f>
        <v>6726.4131094479326</v>
      </c>
    </row>
    <row r="16" spans="1:27" x14ac:dyDescent="0.25">
      <c r="A16">
        <v>2007</v>
      </c>
      <c r="B16" t="s">
        <v>70</v>
      </c>
      <c r="C16" t="s">
        <v>18</v>
      </c>
      <c r="D16" t="s">
        <v>89</v>
      </c>
      <c r="E16" s="1">
        <v>15369</v>
      </c>
      <c r="F16" s="1">
        <v>3911</v>
      </c>
      <c r="G16" s="1">
        <v>26826</v>
      </c>
      <c r="H16" s="1">
        <v>5846</v>
      </c>
      <c r="I16">
        <v>1</v>
      </c>
      <c r="J16">
        <v>6.2</v>
      </c>
      <c r="K16">
        <v>3.17</v>
      </c>
      <c r="L16">
        <v>11.74</v>
      </c>
      <c r="M16">
        <v>2.08</v>
      </c>
      <c r="N16">
        <v>1</v>
      </c>
      <c r="Q16" s="23" t="s">
        <v>33</v>
      </c>
      <c r="R16" s="23"/>
      <c r="S16">
        <f>SUM(S11:S15)</f>
        <v>590.52671734220849</v>
      </c>
      <c r="T16">
        <f t="shared" ref="T16:V16" si="6">SUM(T11:T15)</f>
        <v>126.62694224896239</v>
      </c>
      <c r="U16">
        <f t="shared" si="6"/>
        <v>29.08751435917636</v>
      </c>
      <c r="V16">
        <f t="shared" si="6"/>
        <v>95018.489714283409</v>
      </c>
      <c r="X16">
        <f>SUM(X11:X15)</f>
        <v>590.52671734220849</v>
      </c>
      <c r="Y16">
        <f>SUM(Y11:Y15)</f>
        <v>126.62694224896239</v>
      </c>
      <c r="Z16">
        <f>SUM(Z11:Z15)</f>
        <v>29.08751435917636</v>
      </c>
      <c r="AA16">
        <f t="shared" ref="AA16" si="7">SUM(AA11:AA15)</f>
        <v>95018.489714283409</v>
      </c>
    </row>
    <row r="17" spans="1:27" x14ac:dyDescent="0.25">
      <c r="A17">
        <v>2006</v>
      </c>
      <c r="B17" t="s">
        <v>70</v>
      </c>
      <c r="C17" t="s">
        <v>18</v>
      </c>
      <c r="D17" t="s">
        <v>89</v>
      </c>
      <c r="E17" s="1">
        <v>57589</v>
      </c>
      <c r="F17" s="1">
        <v>22002</v>
      </c>
      <c r="G17" s="1">
        <v>93176</v>
      </c>
      <c r="H17" s="1">
        <v>18157</v>
      </c>
      <c r="I17">
        <v>1</v>
      </c>
      <c r="J17">
        <v>12.4</v>
      </c>
      <c r="K17">
        <v>7.07</v>
      </c>
      <c r="L17">
        <v>20.92</v>
      </c>
      <c r="M17">
        <v>3.46</v>
      </c>
      <c r="N17">
        <v>1</v>
      </c>
    </row>
    <row r="18" spans="1:27" x14ac:dyDescent="0.25">
      <c r="A18">
        <v>2005</v>
      </c>
      <c r="B18" t="s">
        <v>70</v>
      </c>
      <c r="C18" t="s">
        <v>18</v>
      </c>
      <c r="D18" t="s">
        <v>89</v>
      </c>
      <c r="E18" s="1">
        <v>8255</v>
      </c>
      <c r="F18" s="1">
        <v>0</v>
      </c>
      <c r="G18" s="1">
        <v>19893</v>
      </c>
      <c r="H18" s="1">
        <v>5938</v>
      </c>
      <c r="I18">
        <v>1</v>
      </c>
      <c r="J18">
        <v>4</v>
      </c>
      <c r="K18">
        <v>1</v>
      </c>
      <c r="L18">
        <v>14.49</v>
      </c>
      <c r="M18">
        <v>2.74</v>
      </c>
      <c r="N18">
        <v>1</v>
      </c>
      <c r="Q18" s="44" t="s">
        <v>34</v>
      </c>
      <c r="R18" s="44"/>
      <c r="S18" s="8">
        <f>U16-((T16^2)/S16)</f>
        <v>1.9348351789891929</v>
      </c>
      <c r="Y18" s="24" t="s">
        <v>35</v>
      </c>
      <c r="Z18" s="8">
        <f>Z16-(Y16^2)/X16</f>
        <v>1.9348351789891929</v>
      </c>
    </row>
    <row r="19" spans="1:27" x14ac:dyDescent="0.25">
      <c r="A19">
        <v>2004</v>
      </c>
      <c r="B19" t="s">
        <v>70</v>
      </c>
      <c r="C19" t="s">
        <v>18</v>
      </c>
      <c r="D19" t="s">
        <v>89</v>
      </c>
      <c r="E19" s="1">
        <v>22618</v>
      </c>
      <c r="F19" s="1">
        <v>3082</v>
      </c>
      <c r="G19" s="1">
        <v>42154</v>
      </c>
      <c r="H19" s="1">
        <v>9967</v>
      </c>
      <c r="I19">
        <v>1</v>
      </c>
      <c r="J19">
        <v>8.8000000000000007</v>
      </c>
      <c r="K19">
        <v>3.89</v>
      </c>
      <c r="L19">
        <v>18.88</v>
      </c>
      <c r="M19">
        <v>3.6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70</v>
      </c>
      <c r="C20" t="s">
        <v>18</v>
      </c>
      <c r="D20" t="s">
        <v>89</v>
      </c>
      <c r="E20" s="1">
        <v>32185</v>
      </c>
      <c r="F20" s="1">
        <v>7904</v>
      </c>
      <c r="G20" s="1">
        <v>56465</v>
      </c>
      <c r="H20" s="1">
        <v>12388</v>
      </c>
      <c r="I20">
        <v>1</v>
      </c>
      <c r="J20">
        <v>9.9</v>
      </c>
      <c r="K20">
        <v>4.92</v>
      </c>
      <c r="L20">
        <v>18.89</v>
      </c>
      <c r="M20">
        <v>3.42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ht="15" customHeight="1" x14ac:dyDescent="0.25">
      <c r="A21">
        <v>2002</v>
      </c>
      <c r="B21" t="s">
        <v>70</v>
      </c>
      <c r="C21" t="s">
        <v>18</v>
      </c>
      <c r="D21" t="s">
        <v>89</v>
      </c>
      <c r="E21" s="1">
        <v>21479</v>
      </c>
      <c r="F21" s="1">
        <v>3209</v>
      </c>
      <c r="G21" s="1">
        <v>39749</v>
      </c>
      <c r="H21" s="1">
        <v>9322</v>
      </c>
      <c r="I21">
        <v>1</v>
      </c>
      <c r="J21">
        <v>6.1</v>
      </c>
      <c r="K21">
        <v>2.77</v>
      </c>
      <c r="L21">
        <v>13.06</v>
      </c>
      <c r="M21">
        <v>2.44</v>
      </c>
      <c r="N21">
        <v>1</v>
      </c>
    </row>
    <row r="22" spans="1:27" x14ac:dyDescent="0.25">
      <c r="A22">
        <v>2001</v>
      </c>
      <c r="B22" t="s">
        <v>70</v>
      </c>
      <c r="C22" t="s">
        <v>18</v>
      </c>
      <c r="D22" t="s">
        <v>89</v>
      </c>
      <c r="E22" s="1">
        <v>26627</v>
      </c>
      <c r="F22" s="1">
        <v>5588</v>
      </c>
      <c r="G22" s="1">
        <v>47666</v>
      </c>
      <c r="H22" s="1">
        <v>10734</v>
      </c>
      <c r="I22">
        <v>1</v>
      </c>
      <c r="J22">
        <v>5.6</v>
      </c>
      <c r="K22">
        <v>2.63</v>
      </c>
      <c r="L22">
        <v>11.5</v>
      </c>
      <c r="M22">
        <v>2.12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70</v>
      </c>
      <c r="C23" t="s">
        <v>18</v>
      </c>
      <c r="D23" t="s">
        <v>89</v>
      </c>
      <c r="E23" s="1">
        <v>31820</v>
      </c>
      <c r="F23" s="1">
        <v>8675</v>
      </c>
      <c r="G23" s="1">
        <v>54965</v>
      </c>
      <c r="H23" s="1">
        <v>11809</v>
      </c>
      <c r="I23">
        <v>1</v>
      </c>
      <c r="J23">
        <v>8.6999999999999993</v>
      </c>
      <c r="K23">
        <v>4.43</v>
      </c>
      <c r="L23">
        <v>16.3</v>
      </c>
      <c r="M23">
        <v>2.9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70</v>
      </c>
      <c r="C24" t="s">
        <v>18</v>
      </c>
      <c r="D24" t="s">
        <v>89</v>
      </c>
      <c r="E24" s="1">
        <v>56366</v>
      </c>
      <c r="F24" s="1">
        <v>21410</v>
      </c>
      <c r="G24" s="1">
        <v>91322</v>
      </c>
      <c r="H24" s="1">
        <v>17835</v>
      </c>
      <c r="I24">
        <v>1</v>
      </c>
      <c r="J24">
        <v>9.5</v>
      </c>
      <c r="K24">
        <v>5.39</v>
      </c>
      <c r="L24">
        <v>16.309999999999999</v>
      </c>
      <c r="M24">
        <v>2.71</v>
      </c>
      <c r="N24">
        <v>1</v>
      </c>
    </row>
    <row r="25" spans="1:27" x14ac:dyDescent="0.25">
      <c r="A25">
        <v>1998</v>
      </c>
      <c r="B25" t="s">
        <v>70</v>
      </c>
      <c r="C25" t="s">
        <v>18</v>
      </c>
      <c r="D25" t="s">
        <v>89</v>
      </c>
      <c r="E25" s="1">
        <v>38948</v>
      </c>
      <c r="F25" s="1">
        <v>14903</v>
      </c>
      <c r="G25" s="1">
        <v>62992</v>
      </c>
      <c r="H25" s="1">
        <v>12268</v>
      </c>
      <c r="I25">
        <v>0</v>
      </c>
      <c r="J25">
        <v>10</v>
      </c>
      <c r="K25">
        <v>5.69</v>
      </c>
      <c r="L25">
        <v>16.850000000000001</v>
      </c>
      <c r="M25">
        <v>2.77</v>
      </c>
      <c r="N25">
        <v>0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70</v>
      </c>
      <c r="C26" t="s">
        <v>18</v>
      </c>
      <c r="D26" t="s">
        <v>89</v>
      </c>
      <c r="E26" s="1">
        <v>39244</v>
      </c>
      <c r="F26" s="1">
        <v>10844</v>
      </c>
      <c r="G26" s="1">
        <v>67643</v>
      </c>
      <c r="H26" s="1">
        <v>14490</v>
      </c>
      <c r="I26">
        <v>0</v>
      </c>
      <c r="J26">
        <v>7.1</v>
      </c>
      <c r="K26">
        <v>3.59</v>
      </c>
      <c r="L26">
        <v>13.53</v>
      </c>
      <c r="M26">
        <v>2.41</v>
      </c>
      <c r="N26">
        <v>0</v>
      </c>
      <c r="Q26" s="40" t="s">
        <v>44</v>
      </c>
      <c r="R26" s="40"/>
      <c r="S26" s="29">
        <f>T16/S16</f>
        <v>0.21443050505635711</v>
      </c>
      <c r="T26" s="7"/>
      <c r="AA26" s="10"/>
    </row>
    <row r="27" spans="1:27" x14ac:dyDescent="0.25">
      <c r="A27">
        <v>1996</v>
      </c>
      <c r="B27" t="s">
        <v>70</v>
      </c>
      <c r="C27" t="s">
        <v>18</v>
      </c>
      <c r="D27" t="s">
        <v>89</v>
      </c>
      <c r="E27" s="1">
        <v>25341</v>
      </c>
      <c r="F27" s="1">
        <v>6385</v>
      </c>
      <c r="G27" s="1">
        <v>44298</v>
      </c>
      <c r="H27" s="1">
        <v>9672</v>
      </c>
      <c r="I27">
        <v>1</v>
      </c>
      <c r="J27">
        <v>5.8</v>
      </c>
      <c r="K27">
        <v>2.85</v>
      </c>
      <c r="L27">
        <v>11.43</v>
      </c>
      <c r="M27">
        <v>2.06</v>
      </c>
      <c r="N27">
        <v>1</v>
      </c>
      <c r="Q27" s="44" t="s">
        <v>16</v>
      </c>
      <c r="R27" s="44"/>
      <c r="S27" s="7">
        <f>SQRT(1/S16)</f>
        <v>4.1150983986795911E-2</v>
      </c>
      <c r="T27" s="7"/>
      <c r="AA27" s="10"/>
    </row>
    <row r="28" spans="1:27" x14ac:dyDescent="0.25">
      <c r="A28">
        <v>1995</v>
      </c>
      <c r="B28" t="s">
        <v>70</v>
      </c>
      <c r="C28" t="s">
        <v>18</v>
      </c>
      <c r="D28" t="s">
        <v>89</v>
      </c>
      <c r="E28" s="1">
        <v>28696</v>
      </c>
      <c r="F28" s="1">
        <v>9276</v>
      </c>
      <c r="G28" s="1">
        <v>48115</v>
      </c>
      <c r="H28" s="1">
        <v>9908</v>
      </c>
      <c r="I28">
        <v>1</v>
      </c>
      <c r="J28">
        <v>5.0999999999999996</v>
      </c>
      <c r="K28">
        <v>2.67</v>
      </c>
      <c r="L28">
        <v>9.5</v>
      </c>
      <c r="M28">
        <v>1.65</v>
      </c>
      <c r="N28">
        <v>1</v>
      </c>
      <c r="Q28" s="40" t="s">
        <v>45</v>
      </c>
      <c r="R28" s="40"/>
      <c r="S28" s="35">
        <f>S26-1.96*S27</f>
        <v>0.13377457644223711</v>
      </c>
      <c r="T28" s="36">
        <f>S26+1.96*S27</f>
        <v>0.2950864336704771</v>
      </c>
    </row>
    <row r="29" spans="1:27" x14ac:dyDescent="0.25">
      <c r="A29">
        <v>1994</v>
      </c>
      <c r="B29" t="s">
        <v>70</v>
      </c>
      <c r="C29" t="s">
        <v>18</v>
      </c>
      <c r="D29" t="s">
        <v>89</v>
      </c>
      <c r="E29" s="1">
        <v>131071</v>
      </c>
      <c r="F29" s="1">
        <v>79356</v>
      </c>
      <c r="G29" s="1">
        <v>182787</v>
      </c>
      <c r="H29" s="1">
        <v>26386</v>
      </c>
      <c r="I29">
        <v>0</v>
      </c>
      <c r="J29">
        <v>19.399999999999999</v>
      </c>
      <c r="K29">
        <v>13.81</v>
      </c>
      <c r="L29">
        <v>26.65</v>
      </c>
      <c r="M29">
        <v>3.27</v>
      </c>
      <c r="N29">
        <v>0</v>
      </c>
      <c r="S29" s="7"/>
      <c r="T29" s="7"/>
    </row>
    <row r="30" spans="1:27" x14ac:dyDescent="0.25">
      <c r="A30">
        <v>1993</v>
      </c>
      <c r="B30" t="s">
        <v>70</v>
      </c>
      <c r="C30" t="s">
        <v>18</v>
      </c>
      <c r="D30" t="s">
        <v>89</v>
      </c>
      <c r="E30" s="1">
        <v>45929</v>
      </c>
      <c r="F30" s="1">
        <v>13344</v>
      </c>
      <c r="G30" s="1">
        <v>78514</v>
      </c>
      <c r="H30" s="1">
        <v>16625</v>
      </c>
      <c r="I30">
        <v>1</v>
      </c>
      <c r="J30">
        <v>5.0999999999999996</v>
      </c>
      <c r="K30">
        <v>2.59</v>
      </c>
      <c r="L30">
        <v>9.85</v>
      </c>
      <c r="M30">
        <v>1.75</v>
      </c>
      <c r="N30">
        <v>1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71</v>
      </c>
      <c r="C31" t="s">
        <v>18</v>
      </c>
      <c r="D31" t="s">
        <v>89</v>
      </c>
      <c r="E31" s="1">
        <v>128399</v>
      </c>
      <c r="F31" s="1">
        <v>72732</v>
      </c>
      <c r="G31" s="1">
        <v>184066</v>
      </c>
      <c r="H31" s="1">
        <v>28402</v>
      </c>
      <c r="I31">
        <v>0</v>
      </c>
      <c r="J31">
        <v>40.1</v>
      </c>
      <c r="K31">
        <v>29.11</v>
      </c>
      <c r="L31">
        <v>52.25</v>
      </c>
      <c r="M31">
        <v>6.01</v>
      </c>
      <c r="N31">
        <v>0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71</v>
      </c>
      <c r="C32" t="s">
        <v>18</v>
      </c>
      <c r="D32" t="s">
        <v>89</v>
      </c>
      <c r="E32" s="1">
        <v>150550</v>
      </c>
      <c r="F32" s="1">
        <v>88489</v>
      </c>
      <c r="G32" s="1">
        <v>212611</v>
      </c>
      <c r="H32" s="1">
        <v>31664</v>
      </c>
      <c r="I32">
        <v>0</v>
      </c>
      <c r="J32">
        <v>32.799999999999997</v>
      </c>
      <c r="K32">
        <v>23.71</v>
      </c>
      <c r="L32">
        <v>43.35</v>
      </c>
      <c r="M32">
        <v>5.0599999999999996</v>
      </c>
      <c r="N32">
        <v>0</v>
      </c>
      <c r="Q32" s="40" t="s">
        <v>44</v>
      </c>
      <c r="R32" s="40"/>
      <c r="S32" s="35">
        <f>Y16/X16</f>
        <v>0.21443050505635711</v>
      </c>
      <c r="T32" s="7"/>
    </row>
    <row r="33" spans="1:21" x14ac:dyDescent="0.25">
      <c r="A33">
        <v>2018</v>
      </c>
      <c r="B33" t="s">
        <v>71</v>
      </c>
      <c r="C33" t="s">
        <v>18</v>
      </c>
      <c r="D33" t="s">
        <v>89</v>
      </c>
      <c r="E33" s="1">
        <v>192675</v>
      </c>
      <c r="F33" s="1">
        <v>120487</v>
      </c>
      <c r="G33" s="1">
        <v>264863</v>
      </c>
      <c r="H33" s="1">
        <v>36831</v>
      </c>
      <c r="I33">
        <v>0</v>
      </c>
      <c r="J33">
        <v>26.2</v>
      </c>
      <c r="K33">
        <v>19.45</v>
      </c>
      <c r="L33">
        <v>34.35</v>
      </c>
      <c r="M33">
        <v>3.82</v>
      </c>
      <c r="N33">
        <v>0</v>
      </c>
      <c r="Q33" s="44" t="s">
        <v>16</v>
      </c>
      <c r="R33" s="44"/>
      <c r="S33" s="7">
        <f>SQRT(1/X16)</f>
        <v>4.1150983986795911E-2</v>
      </c>
      <c r="T33" s="7"/>
    </row>
    <row r="34" spans="1:21" x14ac:dyDescent="0.25">
      <c r="A34">
        <v>2017</v>
      </c>
      <c r="B34" t="s">
        <v>71</v>
      </c>
      <c r="C34" t="s">
        <v>18</v>
      </c>
      <c r="D34" t="s">
        <v>89</v>
      </c>
      <c r="E34" s="1">
        <v>65224</v>
      </c>
      <c r="F34" s="1">
        <v>29758</v>
      </c>
      <c r="G34" s="1">
        <v>100690</v>
      </c>
      <c r="H34" s="1">
        <v>18095</v>
      </c>
      <c r="I34">
        <v>0</v>
      </c>
      <c r="J34">
        <v>16.600000000000001</v>
      </c>
      <c r="K34">
        <v>10.18</v>
      </c>
      <c r="L34">
        <v>25.78</v>
      </c>
      <c r="M34">
        <v>3.95</v>
      </c>
      <c r="N34">
        <v>0</v>
      </c>
      <c r="Q34" s="40" t="s">
        <v>45</v>
      </c>
      <c r="R34" s="40"/>
      <c r="S34" s="35">
        <f>S32-1.96*S33</f>
        <v>0.13377457644223711</v>
      </c>
      <c r="T34" s="35">
        <f>S32+1.96*S33</f>
        <v>0.2950864336704771</v>
      </c>
    </row>
    <row r="35" spans="1:21" x14ac:dyDescent="0.25">
      <c r="A35">
        <v>2016</v>
      </c>
      <c r="B35" t="s">
        <v>71</v>
      </c>
      <c r="C35" t="s">
        <v>18</v>
      </c>
      <c r="D35" t="s">
        <v>89</v>
      </c>
      <c r="E35" s="1">
        <v>139136</v>
      </c>
      <c r="F35" s="1">
        <v>83199</v>
      </c>
      <c r="G35" s="1">
        <v>195073</v>
      </c>
      <c r="H35" s="1">
        <v>28540</v>
      </c>
      <c r="I35">
        <v>0</v>
      </c>
      <c r="J35">
        <v>46.6</v>
      </c>
      <c r="K35">
        <v>34.89</v>
      </c>
      <c r="L35">
        <v>58.75</v>
      </c>
      <c r="M35">
        <v>6.21</v>
      </c>
      <c r="N35">
        <v>0</v>
      </c>
    </row>
    <row r="36" spans="1:21" x14ac:dyDescent="0.25">
      <c r="A36">
        <v>2015</v>
      </c>
      <c r="B36" t="s">
        <v>71</v>
      </c>
      <c r="C36" t="s">
        <v>18</v>
      </c>
      <c r="D36" t="s">
        <v>89</v>
      </c>
      <c r="E36" s="1">
        <v>62035</v>
      </c>
      <c r="F36" s="1">
        <v>21393</v>
      </c>
      <c r="G36" s="1">
        <v>102678</v>
      </c>
      <c r="H36" s="1">
        <v>20736</v>
      </c>
      <c r="I36">
        <v>0</v>
      </c>
      <c r="J36">
        <v>14.4</v>
      </c>
      <c r="K36">
        <v>7.96</v>
      </c>
      <c r="L36">
        <v>24.56</v>
      </c>
      <c r="M36">
        <v>4.16</v>
      </c>
      <c r="N36">
        <v>0</v>
      </c>
    </row>
    <row r="37" spans="1:21" x14ac:dyDescent="0.25">
      <c r="A37">
        <v>2014</v>
      </c>
      <c r="B37" t="s">
        <v>71</v>
      </c>
      <c r="C37" t="s">
        <v>18</v>
      </c>
      <c r="D37" t="s">
        <v>89</v>
      </c>
      <c r="E37" s="1">
        <v>58058</v>
      </c>
      <c r="F37" s="1">
        <v>20950</v>
      </c>
      <c r="G37" s="1">
        <v>95166</v>
      </c>
      <c r="H37" s="1">
        <v>18933</v>
      </c>
      <c r="I37">
        <v>1</v>
      </c>
      <c r="J37">
        <v>20.399999999999999</v>
      </c>
      <c r="K37">
        <v>11.68</v>
      </c>
      <c r="L37">
        <v>33.24</v>
      </c>
      <c r="M37">
        <v>5.5</v>
      </c>
      <c r="N37">
        <v>1</v>
      </c>
      <c r="Q37" s="2" t="s">
        <v>14</v>
      </c>
      <c r="R37" s="2" t="s">
        <v>69</v>
      </c>
    </row>
    <row r="38" spans="1:21" x14ac:dyDescent="0.25">
      <c r="A38">
        <v>2013</v>
      </c>
      <c r="B38" t="s">
        <v>71</v>
      </c>
      <c r="C38" t="s">
        <v>18</v>
      </c>
      <c r="D38" t="s">
        <v>89</v>
      </c>
      <c r="E38" s="1">
        <v>62078</v>
      </c>
      <c r="F38" s="1">
        <v>23048</v>
      </c>
      <c r="G38" s="1">
        <v>101109</v>
      </c>
      <c r="H38" s="1">
        <v>19914</v>
      </c>
      <c r="I38">
        <v>0</v>
      </c>
      <c r="J38">
        <v>20.7</v>
      </c>
      <c r="K38">
        <v>12.22</v>
      </c>
      <c r="L38">
        <v>32.82</v>
      </c>
      <c r="M38">
        <v>5.25</v>
      </c>
      <c r="N38">
        <v>0</v>
      </c>
      <c r="Q38" s="2" t="s">
        <v>2</v>
      </c>
      <c r="R38" t="s">
        <v>72</v>
      </c>
      <c r="S38" t="s">
        <v>71</v>
      </c>
      <c r="T38" t="s">
        <v>70</v>
      </c>
      <c r="U38" t="s">
        <v>20</v>
      </c>
    </row>
    <row r="39" spans="1:21" x14ac:dyDescent="0.25">
      <c r="A39">
        <v>2012</v>
      </c>
      <c r="B39" t="s">
        <v>71</v>
      </c>
      <c r="C39" t="s">
        <v>18</v>
      </c>
      <c r="D39" t="s">
        <v>89</v>
      </c>
      <c r="E39" s="1">
        <v>65323</v>
      </c>
      <c r="F39" s="1">
        <v>26399</v>
      </c>
      <c r="G39" s="1">
        <v>104247</v>
      </c>
      <c r="H39" s="1">
        <v>19860</v>
      </c>
      <c r="I39">
        <v>0</v>
      </c>
      <c r="J39">
        <v>18.8</v>
      </c>
      <c r="K39">
        <v>11.04</v>
      </c>
      <c r="L39">
        <v>30.27</v>
      </c>
      <c r="M39">
        <v>4.88</v>
      </c>
      <c r="N39">
        <v>0</v>
      </c>
      <c r="Q39">
        <v>2015</v>
      </c>
      <c r="R39">
        <v>0</v>
      </c>
      <c r="S39">
        <v>62035</v>
      </c>
      <c r="T39">
        <v>18247</v>
      </c>
      <c r="U39">
        <v>80282</v>
      </c>
    </row>
    <row r="40" spans="1:21" x14ac:dyDescent="0.25">
      <c r="A40">
        <v>2011</v>
      </c>
      <c r="B40" t="s">
        <v>71</v>
      </c>
      <c r="C40" t="s">
        <v>18</v>
      </c>
      <c r="D40" t="s">
        <v>89</v>
      </c>
      <c r="E40" s="1">
        <v>86475</v>
      </c>
      <c r="F40" s="1">
        <v>41694</v>
      </c>
      <c r="G40" s="1">
        <v>131256</v>
      </c>
      <c r="H40" s="1">
        <v>22848</v>
      </c>
      <c r="I40">
        <v>0</v>
      </c>
      <c r="J40">
        <v>35.4</v>
      </c>
      <c r="K40">
        <v>23.71</v>
      </c>
      <c r="L40">
        <v>49.18</v>
      </c>
      <c r="M40">
        <v>6.63</v>
      </c>
      <c r="N40">
        <v>0</v>
      </c>
      <c r="Q40">
        <v>2016</v>
      </c>
      <c r="R40">
        <v>0</v>
      </c>
      <c r="S40">
        <v>139136</v>
      </c>
      <c r="T40">
        <v>34547</v>
      </c>
      <c r="U40">
        <v>173683</v>
      </c>
    </row>
    <row r="41" spans="1:21" x14ac:dyDescent="0.25">
      <c r="A41">
        <v>2010</v>
      </c>
      <c r="B41" t="s">
        <v>71</v>
      </c>
      <c r="C41" t="s">
        <v>18</v>
      </c>
      <c r="D41" t="s">
        <v>89</v>
      </c>
      <c r="E41" s="1">
        <v>44903</v>
      </c>
      <c r="F41" s="1">
        <v>13900</v>
      </c>
      <c r="G41" s="1">
        <v>75906</v>
      </c>
      <c r="H41" s="1">
        <v>15818</v>
      </c>
      <c r="I41">
        <v>0</v>
      </c>
      <c r="J41">
        <v>16.7</v>
      </c>
      <c r="K41">
        <v>9.1999999999999993</v>
      </c>
      <c r="L41">
        <v>28.47</v>
      </c>
      <c r="M41">
        <v>4.8600000000000003</v>
      </c>
      <c r="N41">
        <v>0</v>
      </c>
      <c r="Q41">
        <v>2017</v>
      </c>
      <c r="R41">
        <v>0</v>
      </c>
      <c r="S41">
        <v>65224</v>
      </c>
      <c r="T41">
        <v>22117</v>
      </c>
      <c r="U41">
        <v>87341</v>
      </c>
    </row>
    <row r="42" spans="1:21" x14ac:dyDescent="0.25">
      <c r="A42">
        <v>2009</v>
      </c>
      <c r="B42" t="s">
        <v>71</v>
      </c>
      <c r="C42" t="s">
        <v>18</v>
      </c>
      <c r="D42" t="s">
        <v>89</v>
      </c>
      <c r="E42" s="1">
        <v>78158</v>
      </c>
      <c r="F42" s="1">
        <v>28720</v>
      </c>
      <c r="G42" s="1">
        <v>127597</v>
      </c>
      <c r="H42" s="1">
        <v>25224</v>
      </c>
      <c r="I42">
        <v>1</v>
      </c>
      <c r="J42">
        <v>25.6</v>
      </c>
      <c r="K42">
        <v>15.05</v>
      </c>
      <c r="L42">
        <v>40</v>
      </c>
      <c r="M42">
        <v>6.43</v>
      </c>
      <c r="N42">
        <v>1</v>
      </c>
      <c r="Q42">
        <v>2018</v>
      </c>
      <c r="R42">
        <v>0</v>
      </c>
      <c r="S42">
        <v>192675</v>
      </c>
      <c r="T42">
        <v>39110</v>
      </c>
      <c r="U42">
        <v>231785</v>
      </c>
    </row>
    <row r="43" spans="1:21" x14ac:dyDescent="0.25">
      <c r="A43">
        <v>2008</v>
      </c>
      <c r="B43" t="s">
        <v>71</v>
      </c>
      <c r="C43" t="s">
        <v>18</v>
      </c>
      <c r="D43" t="s">
        <v>89</v>
      </c>
      <c r="E43" s="1">
        <v>128613</v>
      </c>
      <c r="F43" s="1">
        <v>61272</v>
      </c>
      <c r="G43" s="1">
        <v>195954</v>
      </c>
      <c r="H43" s="1">
        <v>34358</v>
      </c>
      <c r="I43">
        <v>0</v>
      </c>
      <c r="J43">
        <v>36.799999999999997</v>
      </c>
      <c r="K43">
        <v>24.16</v>
      </c>
      <c r="L43">
        <v>51.51</v>
      </c>
      <c r="M43">
        <v>7.14</v>
      </c>
      <c r="N43">
        <v>0</v>
      </c>
      <c r="Q43">
        <v>2019</v>
      </c>
      <c r="R43">
        <v>0</v>
      </c>
      <c r="S43">
        <v>150550</v>
      </c>
      <c r="T43">
        <v>77607</v>
      </c>
      <c r="U43">
        <v>228157</v>
      </c>
    </row>
    <row r="44" spans="1:21" x14ac:dyDescent="0.25">
      <c r="A44">
        <v>2007</v>
      </c>
      <c r="B44" t="s">
        <v>71</v>
      </c>
      <c r="C44" t="s">
        <v>18</v>
      </c>
      <c r="D44" t="s">
        <v>89</v>
      </c>
      <c r="E44" s="1">
        <v>64770</v>
      </c>
      <c r="F44" s="1">
        <v>32249</v>
      </c>
      <c r="G44" s="1">
        <v>97292</v>
      </c>
      <c r="H44" s="1">
        <v>16593</v>
      </c>
      <c r="I44">
        <v>0</v>
      </c>
      <c r="J44">
        <v>26.1</v>
      </c>
      <c r="K44">
        <v>17.829999999999998</v>
      </c>
      <c r="L44">
        <v>36.47</v>
      </c>
      <c r="M44">
        <v>4.79</v>
      </c>
      <c r="N44">
        <v>0</v>
      </c>
      <c r="Q44" t="s">
        <v>20</v>
      </c>
      <c r="R44">
        <v>0</v>
      </c>
      <c r="S44">
        <v>609620</v>
      </c>
      <c r="T44">
        <v>191628</v>
      </c>
      <c r="U44">
        <v>801248</v>
      </c>
    </row>
    <row r="45" spans="1:21" x14ac:dyDescent="0.25">
      <c r="A45">
        <v>2006</v>
      </c>
      <c r="B45" t="s">
        <v>71</v>
      </c>
      <c r="C45" t="s">
        <v>18</v>
      </c>
      <c r="D45" t="s">
        <v>89</v>
      </c>
      <c r="E45" s="1">
        <v>128042</v>
      </c>
      <c r="F45" s="1">
        <v>69679</v>
      </c>
      <c r="G45" s="1">
        <v>186405</v>
      </c>
      <c r="H45" s="1">
        <v>29778</v>
      </c>
      <c r="I45">
        <v>0</v>
      </c>
      <c r="J45">
        <v>27.6</v>
      </c>
      <c r="K45">
        <v>19</v>
      </c>
      <c r="L45">
        <v>38.299999999999997</v>
      </c>
      <c r="M45">
        <v>4.96</v>
      </c>
      <c r="N45">
        <v>0</v>
      </c>
    </row>
    <row r="46" spans="1:21" x14ac:dyDescent="0.25">
      <c r="A46">
        <v>2005</v>
      </c>
      <c r="B46" t="s">
        <v>71</v>
      </c>
      <c r="C46" t="s">
        <v>18</v>
      </c>
      <c r="D46" t="s">
        <v>89</v>
      </c>
      <c r="E46" s="1">
        <v>62535</v>
      </c>
      <c r="F46" s="1">
        <v>24282</v>
      </c>
      <c r="G46" s="1">
        <v>100787</v>
      </c>
      <c r="H46" s="1">
        <v>19517</v>
      </c>
      <c r="I46">
        <v>0</v>
      </c>
      <c r="J46">
        <v>30.1</v>
      </c>
      <c r="K46">
        <v>18.059999999999999</v>
      </c>
      <c r="L46">
        <v>45.69</v>
      </c>
      <c r="M46">
        <v>7.19</v>
      </c>
      <c r="N46">
        <v>0</v>
      </c>
      <c r="Q46" s="2" t="s">
        <v>48</v>
      </c>
      <c r="R46" s="2" t="s">
        <v>69</v>
      </c>
    </row>
    <row r="47" spans="1:21" x14ac:dyDescent="0.25">
      <c r="A47">
        <v>2004</v>
      </c>
      <c r="B47" t="s">
        <v>71</v>
      </c>
      <c r="C47" t="s">
        <v>18</v>
      </c>
      <c r="D47" t="s">
        <v>89</v>
      </c>
      <c r="E47" s="1">
        <v>22575</v>
      </c>
      <c r="F47" s="1">
        <v>3060</v>
      </c>
      <c r="G47" s="1">
        <v>42089</v>
      </c>
      <c r="H47" s="1">
        <v>9956</v>
      </c>
      <c r="I47">
        <v>1</v>
      </c>
      <c r="J47">
        <v>8.8000000000000007</v>
      </c>
      <c r="K47">
        <v>3.88</v>
      </c>
      <c r="L47">
        <v>18.850000000000001</v>
      </c>
      <c r="M47">
        <v>3.59</v>
      </c>
      <c r="N47">
        <v>1</v>
      </c>
      <c r="Q47" s="2" t="s">
        <v>2</v>
      </c>
      <c r="R47" t="s">
        <v>72</v>
      </c>
      <c r="S47" t="s">
        <v>71</v>
      </c>
      <c r="T47" t="s">
        <v>70</v>
      </c>
      <c r="U47" t="s">
        <v>20</v>
      </c>
    </row>
    <row r="48" spans="1:21" x14ac:dyDescent="0.25">
      <c r="A48">
        <v>2003</v>
      </c>
      <c r="B48" t="s">
        <v>71</v>
      </c>
      <c r="C48" t="s">
        <v>18</v>
      </c>
      <c r="D48" t="s">
        <v>89</v>
      </c>
      <c r="E48" s="1">
        <v>62564</v>
      </c>
      <c r="F48" s="1">
        <v>25842</v>
      </c>
      <c r="G48" s="1">
        <v>99286</v>
      </c>
      <c r="H48" s="1">
        <v>18736</v>
      </c>
      <c r="I48">
        <v>0</v>
      </c>
      <c r="J48">
        <v>19.2</v>
      </c>
      <c r="K48">
        <v>11.56</v>
      </c>
      <c r="L48">
        <v>30.25</v>
      </c>
      <c r="M48">
        <v>4.75</v>
      </c>
      <c r="N48">
        <v>0</v>
      </c>
      <c r="Q48">
        <v>2015</v>
      </c>
      <c r="S48">
        <v>20736</v>
      </c>
      <c r="T48">
        <v>9979</v>
      </c>
      <c r="U48">
        <v>15357.5</v>
      </c>
    </row>
    <row r="49" spans="1:23" x14ac:dyDescent="0.25">
      <c r="A49">
        <v>2002</v>
      </c>
      <c r="B49" t="s">
        <v>71</v>
      </c>
      <c r="C49" t="s">
        <v>18</v>
      </c>
      <c r="D49" t="s">
        <v>89</v>
      </c>
      <c r="E49" s="1">
        <v>48557</v>
      </c>
      <c r="F49" s="1">
        <v>17570</v>
      </c>
      <c r="G49" s="1">
        <v>79544</v>
      </c>
      <c r="H49" s="1">
        <v>15810</v>
      </c>
      <c r="I49">
        <v>0</v>
      </c>
      <c r="J49">
        <v>13.9</v>
      </c>
      <c r="K49">
        <v>7.93</v>
      </c>
      <c r="L49">
        <v>23.18</v>
      </c>
      <c r="M49">
        <v>3.83</v>
      </c>
      <c r="N49">
        <v>0</v>
      </c>
      <c r="Q49">
        <v>2016</v>
      </c>
      <c r="S49">
        <v>28540</v>
      </c>
      <c r="T49">
        <v>12179</v>
      </c>
      <c r="U49">
        <v>20359.5</v>
      </c>
    </row>
    <row r="50" spans="1:23" x14ac:dyDescent="0.25">
      <c r="A50">
        <v>2001</v>
      </c>
      <c r="B50" t="s">
        <v>71</v>
      </c>
      <c r="C50" t="s">
        <v>18</v>
      </c>
      <c r="D50" t="s">
        <v>89</v>
      </c>
      <c r="E50" s="1">
        <v>150136</v>
      </c>
      <c r="F50" s="1">
        <v>89368</v>
      </c>
      <c r="G50" s="1">
        <v>210904</v>
      </c>
      <c r="H50" s="1">
        <v>31005</v>
      </c>
      <c r="I50">
        <v>0</v>
      </c>
      <c r="J50">
        <v>31.5</v>
      </c>
      <c r="K50">
        <v>22.87</v>
      </c>
      <c r="L50">
        <v>41.64</v>
      </c>
      <c r="M50">
        <v>4.84</v>
      </c>
      <c r="N50">
        <v>0</v>
      </c>
      <c r="Q50">
        <v>2017</v>
      </c>
      <c r="S50">
        <v>18095</v>
      </c>
      <c r="T50">
        <v>9595</v>
      </c>
      <c r="U50">
        <v>13845</v>
      </c>
    </row>
    <row r="51" spans="1:23" x14ac:dyDescent="0.25">
      <c r="A51">
        <v>2000</v>
      </c>
      <c r="B51" t="s">
        <v>71</v>
      </c>
      <c r="C51" t="s">
        <v>18</v>
      </c>
      <c r="D51" t="s">
        <v>89</v>
      </c>
      <c r="E51" s="1">
        <v>104702</v>
      </c>
      <c r="F51" s="1">
        <v>54900</v>
      </c>
      <c r="G51" s="1">
        <v>154504</v>
      </c>
      <c r="H51" s="1">
        <v>25410</v>
      </c>
      <c r="I51">
        <v>0</v>
      </c>
      <c r="J51">
        <v>28.5</v>
      </c>
      <c r="K51">
        <v>19.54</v>
      </c>
      <c r="L51">
        <v>39.659999999999997</v>
      </c>
      <c r="M51">
        <v>5.18</v>
      </c>
      <c r="N51">
        <v>0</v>
      </c>
      <c r="Q51">
        <v>2018</v>
      </c>
      <c r="S51">
        <v>36831</v>
      </c>
      <c r="T51">
        <v>13246</v>
      </c>
      <c r="U51">
        <v>25038.5</v>
      </c>
    </row>
    <row r="52" spans="1:23" x14ac:dyDescent="0.25">
      <c r="A52">
        <v>1999</v>
      </c>
      <c r="B52" t="s">
        <v>71</v>
      </c>
      <c r="C52" t="s">
        <v>18</v>
      </c>
      <c r="D52" t="s">
        <v>89</v>
      </c>
      <c r="E52" s="1">
        <v>161650</v>
      </c>
      <c r="F52" s="1">
        <v>93395</v>
      </c>
      <c r="G52" s="1">
        <v>229904</v>
      </c>
      <c r="H52" s="1">
        <v>34824</v>
      </c>
      <c r="I52">
        <v>0</v>
      </c>
      <c r="J52">
        <v>27.3</v>
      </c>
      <c r="K52">
        <v>19.45</v>
      </c>
      <c r="L52">
        <v>36.94</v>
      </c>
      <c r="M52">
        <v>4.49</v>
      </c>
      <c r="N52">
        <v>0</v>
      </c>
      <c r="Q52">
        <v>2019</v>
      </c>
      <c r="S52">
        <v>31664</v>
      </c>
      <c r="T52">
        <v>20877</v>
      </c>
      <c r="U52">
        <v>26270.5</v>
      </c>
    </row>
    <row r="53" spans="1:23" x14ac:dyDescent="0.25">
      <c r="A53">
        <v>1998</v>
      </c>
      <c r="B53" t="s">
        <v>71</v>
      </c>
      <c r="C53" t="s">
        <v>18</v>
      </c>
      <c r="D53" t="s">
        <v>89</v>
      </c>
      <c r="E53" s="1">
        <v>108336</v>
      </c>
      <c r="F53" s="1">
        <v>61174</v>
      </c>
      <c r="G53" s="1">
        <v>155498</v>
      </c>
      <c r="H53" s="1">
        <v>24063</v>
      </c>
      <c r="I53">
        <v>0</v>
      </c>
      <c r="J53">
        <v>27.7</v>
      </c>
      <c r="K53">
        <v>19.649999999999999</v>
      </c>
      <c r="L53">
        <v>37.51</v>
      </c>
      <c r="M53">
        <v>4.59</v>
      </c>
      <c r="N53">
        <v>0</v>
      </c>
      <c r="Q53" t="s">
        <v>20</v>
      </c>
      <c r="S53">
        <v>27173.200000000001</v>
      </c>
      <c r="T53">
        <v>13175.2</v>
      </c>
      <c r="U53">
        <v>20174.2</v>
      </c>
    </row>
    <row r="54" spans="1:23" ht="15.75" thickBot="1" x14ac:dyDescent="0.3">
      <c r="A54">
        <v>1997</v>
      </c>
      <c r="B54" t="s">
        <v>71</v>
      </c>
      <c r="C54" t="s">
        <v>18</v>
      </c>
      <c r="D54" t="s">
        <v>89</v>
      </c>
      <c r="E54" s="1">
        <v>196692</v>
      </c>
      <c r="F54" s="1">
        <v>118628</v>
      </c>
      <c r="G54" s="1">
        <v>274755</v>
      </c>
      <c r="H54" s="1">
        <v>39829</v>
      </c>
      <c r="I54">
        <v>0</v>
      </c>
      <c r="J54">
        <v>35.5</v>
      </c>
      <c r="K54">
        <v>26.25</v>
      </c>
      <c r="L54">
        <v>46.05</v>
      </c>
      <c r="M54">
        <v>5.1100000000000003</v>
      </c>
      <c r="N54">
        <v>0</v>
      </c>
    </row>
    <row r="55" spans="1:23" x14ac:dyDescent="0.25">
      <c r="A55">
        <v>1996</v>
      </c>
      <c r="B55" t="s">
        <v>71</v>
      </c>
      <c r="C55" t="s">
        <v>18</v>
      </c>
      <c r="D55" t="s">
        <v>89</v>
      </c>
      <c r="E55" s="1">
        <v>78039</v>
      </c>
      <c r="F55" s="1">
        <v>39957</v>
      </c>
      <c r="G55" s="1">
        <v>116120</v>
      </c>
      <c r="H55" s="1">
        <v>19430</v>
      </c>
      <c r="I55">
        <v>0</v>
      </c>
      <c r="J55">
        <v>17.8</v>
      </c>
      <c r="K55">
        <v>11.7</v>
      </c>
      <c r="L55">
        <v>26.26</v>
      </c>
      <c r="M55">
        <v>3.7</v>
      </c>
      <c r="N55">
        <v>0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71</v>
      </c>
      <c r="C56" t="s">
        <v>18</v>
      </c>
      <c r="D56" t="s">
        <v>89</v>
      </c>
      <c r="E56" s="1">
        <v>160925</v>
      </c>
      <c r="F56" s="1">
        <v>104250</v>
      </c>
      <c r="G56" s="1">
        <v>217599</v>
      </c>
      <c r="H56" s="1">
        <v>28916</v>
      </c>
      <c r="I56">
        <v>0</v>
      </c>
      <c r="J56">
        <v>28.6</v>
      </c>
      <c r="K56">
        <v>21.59</v>
      </c>
      <c r="L56">
        <v>36.75</v>
      </c>
      <c r="M56">
        <v>3.89</v>
      </c>
      <c r="N56">
        <v>0</v>
      </c>
      <c r="Q56" s="14">
        <v>2015</v>
      </c>
      <c r="R56">
        <v>80282</v>
      </c>
      <c r="S56">
        <v>18247</v>
      </c>
      <c r="T56" s="3">
        <f>S56/R56</f>
        <v>0.22728631573702698</v>
      </c>
      <c r="U56">
        <v>9979</v>
      </c>
      <c r="V56">
        <v>24325</v>
      </c>
      <c r="W56" s="31">
        <f>SQRT((U56/R56)^2+(V56*T56/R56)^2)</f>
        <v>0.14210179697126671</v>
      </c>
    </row>
    <row r="57" spans="1:23" x14ac:dyDescent="0.25">
      <c r="A57">
        <v>1994</v>
      </c>
      <c r="B57" t="s">
        <v>71</v>
      </c>
      <c r="C57" t="s">
        <v>18</v>
      </c>
      <c r="D57" t="s">
        <v>89</v>
      </c>
      <c r="E57" s="1">
        <v>198465</v>
      </c>
      <c r="F57" s="1">
        <v>131609</v>
      </c>
      <c r="G57" s="1">
        <v>265320</v>
      </c>
      <c r="H57" s="1">
        <v>34111</v>
      </c>
      <c r="I57">
        <v>0</v>
      </c>
      <c r="J57">
        <v>29.4</v>
      </c>
      <c r="K57">
        <v>22.45</v>
      </c>
      <c r="L57">
        <v>37.54</v>
      </c>
      <c r="M57">
        <v>3.87</v>
      </c>
      <c r="N57">
        <v>0</v>
      </c>
      <c r="Q57" s="14">
        <v>2016</v>
      </c>
      <c r="R57">
        <v>173683</v>
      </c>
      <c r="S57">
        <v>34547</v>
      </c>
      <c r="T57" s="3">
        <f t="shared" ref="T57:T60" si="8">S57/R57</f>
        <v>0.19890835602793594</v>
      </c>
      <c r="U57">
        <v>12179</v>
      </c>
      <c r="V57">
        <v>32851</v>
      </c>
      <c r="W57" s="31">
        <f t="shared" ref="W57:W60" si="9">SQRT((U57/R57)^2+(V57*T57/R57)^2)</f>
        <v>7.9577171090505716E-2</v>
      </c>
    </row>
    <row r="58" spans="1:23" x14ac:dyDescent="0.25">
      <c r="A58">
        <v>1993</v>
      </c>
      <c r="B58" t="s">
        <v>71</v>
      </c>
      <c r="C58" t="s">
        <v>18</v>
      </c>
      <c r="D58" t="s">
        <v>89</v>
      </c>
      <c r="E58" s="1">
        <v>236658</v>
      </c>
      <c r="F58" s="1">
        <v>148332</v>
      </c>
      <c r="G58" s="1">
        <v>324984</v>
      </c>
      <c r="H58" s="1">
        <v>45065</v>
      </c>
      <c r="I58">
        <v>0</v>
      </c>
      <c r="J58">
        <v>26.3</v>
      </c>
      <c r="K58">
        <v>19.399999999999999</v>
      </c>
      <c r="L58">
        <v>34.71</v>
      </c>
      <c r="M58">
        <v>3.92</v>
      </c>
      <c r="N58">
        <v>0</v>
      </c>
      <c r="Q58" s="14">
        <v>2017</v>
      </c>
      <c r="R58">
        <v>87341</v>
      </c>
      <c r="S58">
        <v>22117</v>
      </c>
      <c r="T58" s="3">
        <f t="shared" si="8"/>
        <v>0.25322586185182216</v>
      </c>
      <c r="U58">
        <v>9595</v>
      </c>
      <c r="V58">
        <v>21783</v>
      </c>
      <c r="W58" s="31">
        <f t="shared" si="9"/>
        <v>0.1267164583204734</v>
      </c>
    </row>
    <row r="59" spans="1:23" x14ac:dyDescent="0.25">
      <c r="A59">
        <v>2020</v>
      </c>
      <c r="B59" t="s">
        <v>72</v>
      </c>
      <c r="C59" t="s">
        <v>18</v>
      </c>
      <c r="D59" t="s">
        <v>89</v>
      </c>
      <c r="E59">
        <v>1680</v>
      </c>
      <c r="F59">
        <v>0</v>
      </c>
      <c r="G59">
        <v>5929</v>
      </c>
      <c r="H59">
        <v>2168</v>
      </c>
      <c r="I59">
        <v>1</v>
      </c>
      <c r="J59">
        <v>0.5</v>
      </c>
      <c r="K59">
        <v>0.04</v>
      </c>
      <c r="L59">
        <v>6.17</v>
      </c>
      <c r="M59">
        <v>0.67</v>
      </c>
      <c r="N59">
        <v>1</v>
      </c>
      <c r="Q59" s="14">
        <v>2018</v>
      </c>
      <c r="R59">
        <v>231785</v>
      </c>
      <c r="S59">
        <v>39110</v>
      </c>
      <c r="T59" s="3">
        <f t="shared" si="8"/>
        <v>0.16873395603684449</v>
      </c>
      <c r="U59">
        <v>13246</v>
      </c>
      <c r="V59">
        <v>41706</v>
      </c>
      <c r="W59" s="31">
        <f t="shared" si="9"/>
        <v>6.4712119406885829E-2</v>
      </c>
    </row>
    <row r="60" spans="1:23" ht="15.75" thickBot="1" x14ac:dyDescent="0.3">
      <c r="A60">
        <v>2019</v>
      </c>
      <c r="B60" t="s">
        <v>72</v>
      </c>
      <c r="C60" t="s">
        <v>18</v>
      </c>
      <c r="D60" t="s">
        <v>89</v>
      </c>
      <c r="E60" s="1">
        <v>0</v>
      </c>
      <c r="G60" s="1"/>
      <c r="H60" s="1"/>
      <c r="I60">
        <v>2</v>
      </c>
      <c r="J60">
        <v>0</v>
      </c>
      <c r="N60">
        <v>2</v>
      </c>
      <c r="Q60" s="16">
        <v>2019</v>
      </c>
      <c r="R60" s="17">
        <v>228157</v>
      </c>
      <c r="S60" s="17">
        <v>77607</v>
      </c>
      <c r="T60" s="28">
        <f t="shared" si="8"/>
        <v>0.34014735467244045</v>
      </c>
      <c r="U60" s="17">
        <v>20877</v>
      </c>
      <c r="V60" s="17">
        <v>41458</v>
      </c>
      <c r="W60" s="32">
        <f t="shared" si="9"/>
        <v>0.11042162037872895</v>
      </c>
    </row>
    <row r="61" spans="1:23" x14ac:dyDescent="0.25">
      <c r="A61">
        <v>2018</v>
      </c>
      <c r="B61" t="s">
        <v>72</v>
      </c>
      <c r="C61" t="s">
        <v>18</v>
      </c>
      <c r="D61" t="s">
        <v>89</v>
      </c>
      <c r="E61" s="1">
        <v>0</v>
      </c>
      <c r="G61" s="1"/>
      <c r="H61" s="1"/>
      <c r="I61">
        <v>2</v>
      </c>
      <c r="J61">
        <v>0</v>
      </c>
      <c r="N61">
        <v>2</v>
      </c>
    </row>
    <row r="62" spans="1:23" x14ac:dyDescent="0.25">
      <c r="A62">
        <v>2017</v>
      </c>
      <c r="B62" t="s">
        <v>72</v>
      </c>
      <c r="C62" t="s">
        <v>18</v>
      </c>
      <c r="D62" t="s">
        <v>89</v>
      </c>
      <c r="E62" s="1">
        <v>0</v>
      </c>
      <c r="G62" s="1"/>
      <c r="H62" s="1"/>
      <c r="I62">
        <v>2</v>
      </c>
      <c r="J62">
        <v>0</v>
      </c>
      <c r="N62">
        <v>2</v>
      </c>
    </row>
    <row r="63" spans="1:23" x14ac:dyDescent="0.25">
      <c r="A63">
        <v>2016</v>
      </c>
      <c r="B63" t="s">
        <v>72</v>
      </c>
      <c r="C63" t="s">
        <v>18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72</v>
      </c>
      <c r="C64" t="s">
        <v>18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72</v>
      </c>
      <c r="C65" t="s">
        <v>18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72</v>
      </c>
      <c r="C66" t="s">
        <v>18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72</v>
      </c>
      <c r="C67" t="s">
        <v>18</v>
      </c>
      <c r="D67" t="s">
        <v>89</v>
      </c>
      <c r="E67" s="1">
        <v>0</v>
      </c>
      <c r="G67" s="1"/>
      <c r="H67" s="1"/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72</v>
      </c>
      <c r="C68" t="s">
        <v>18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72</v>
      </c>
      <c r="C69" t="s">
        <v>18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72</v>
      </c>
      <c r="C70" t="s">
        <v>18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72</v>
      </c>
      <c r="C71" t="s">
        <v>18</v>
      </c>
      <c r="D71" t="s">
        <v>89</v>
      </c>
      <c r="E71">
        <v>0</v>
      </c>
      <c r="I71">
        <v>2</v>
      </c>
      <c r="J71">
        <v>0</v>
      </c>
      <c r="N71">
        <v>2</v>
      </c>
    </row>
    <row r="72" spans="1:14" x14ac:dyDescent="0.25">
      <c r="A72">
        <v>2007</v>
      </c>
      <c r="B72" t="s">
        <v>72</v>
      </c>
      <c r="C72" t="s">
        <v>18</v>
      </c>
      <c r="D72" t="s">
        <v>89</v>
      </c>
      <c r="E72" s="1">
        <v>0</v>
      </c>
      <c r="G72" s="1"/>
      <c r="H72" s="1"/>
      <c r="I72">
        <v>2</v>
      </c>
      <c r="J72">
        <v>0</v>
      </c>
      <c r="N72">
        <v>2</v>
      </c>
    </row>
    <row r="73" spans="1:14" x14ac:dyDescent="0.25">
      <c r="A73">
        <v>2006</v>
      </c>
      <c r="B73" t="s">
        <v>72</v>
      </c>
      <c r="C73" t="s">
        <v>18</v>
      </c>
      <c r="D73" t="s">
        <v>89</v>
      </c>
      <c r="E73" s="1">
        <v>0</v>
      </c>
      <c r="G73" s="1"/>
      <c r="H73" s="1"/>
      <c r="I73">
        <v>2</v>
      </c>
      <c r="J73">
        <v>0</v>
      </c>
      <c r="N73">
        <v>2</v>
      </c>
    </row>
    <row r="74" spans="1:14" x14ac:dyDescent="0.25">
      <c r="A74">
        <v>2005</v>
      </c>
      <c r="B74" t="s">
        <v>72</v>
      </c>
      <c r="C74" t="s">
        <v>18</v>
      </c>
      <c r="D74" t="s">
        <v>89</v>
      </c>
      <c r="E74">
        <v>0</v>
      </c>
      <c r="I74">
        <v>2</v>
      </c>
      <c r="J74">
        <v>0</v>
      </c>
      <c r="N74">
        <v>2</v>
      </c>
    </row>
    <row r="75" spans="1:14" x14ac:dyDescent="0.25">
      <c r="A75">
        <v>2004</v>
      </c>
      <c r="B75" t="s">
        <v>72</v>
      </c>
      <c r="C75" t="s">
        <v>18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72</v>
      </c>
      <c r="C76" t="s">
        <v>18</v>
      </c>
      <c r="D76" t="s">
        <v>89</v>
      </c>
      <c r="E76" s="1">
        <v>0</v>
      </c>
      <c r="G76" s="1"/>
      <c r="H76" s="1"/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72</v>
      </c>
      <c r="C77" t="s">
        <v>18</v>
      </c>
      <c r="D77" t="s">
        <v>89</v>
      </c>
      <c r="E77">
        <v>0</v>
      </c>
      <c r="I77">
        <v>2</v>
      </c>
      <c r="J77">
        <v>0</v>
      </c>
      <c r="N77">
        <v>2</v>
      </c>
    </row>
    <row r="78" spans="1:14" x14ac:dyDescent="0.25">
      <c r="A78">
        <v>2001</v>
      </c>
      <c r="B78" t="s">
        <v>72</v>
      </c>
      <c r="C78" t="s">
        <v>18</v>
      </c>
      <c r="D78" t="s">
        <v>89</v>
      </c>
      <c r="E78">
        <v>2605</v>
      </c>
      <c r="F78">
        <v>0</v>
      </c>
      <c r="G78">
        <v>8319</v>
      </c>
      <c r="H78">
        <v>2916</v>
      </c>
      <c r="I78">
        <v>1</v>
      </c>
      <c r="J78">
        <v>0.5</v>
      </c>
      <c r="K78">
        <v>0.06</v>
      </c>
      <c r="L78">
        <v>4.68</v>
      </c>
      <c r="M78">
        <v>0.61</v>
      </c>
      <c r="N78">
        <v>1</v>
      </c>
    </row>
    <row r="79" spans="1:14" x14ac:dyDescent="0.25">
      <c r="A79">
        <v>2000</v>
      </c>
      <c r="B79" t="s">
        <v>72</v>
      </c>
      <c r="C79" t="s">
        <v>18</v>
      </c>
      <c r="D79" t="s">
        <v>89</v>
      </c>
      <c r="E79">
        <v>0</v>
      </c>
      <c r="I79">
        <v>2</v>
      </c>
      <c r="J79">
        <v>0</v>
      </c>
      <c r="N79">
        <v>2</v>
      </c>
    </row>
    <row r="80" spans="1:14" x14ac:dyDescent="0.25">
      <c r="A80">
        <v>1999</v>
      </c>
      <c r="B80" t="s">
        <v>72</v>
      </c>
      <c r="C80" t="s">
        <v>18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72</v>
      </c>
      <c r="C81" t="s">
        <v>18</v>
      </c>
      <c r="D81" t="s">
        <v>89</v>
      </c>
      <c r="E81" s="1">
        <v>0</v>
      </c>
      <c r="G81" s="1"/>
      <c r="H81" s="1"/>
      <c r="I81">
        <v>2</v>
      </c>
      <c r="J81">
        <v>0</v>
      </c>
      <c r="N81">
        <v>2</v>
      </c>
    </row>
    <row r="82" spans="1:14" x14ac:dyDescent="0.25">
      <c r="A82">
        <v>1997</v>
      </c>
      <c r="B82" t="s">
        <v>72</v>
      </c>
      <c r="C82" t="s">
        <v>18</v>
      </c>
      <c r="D82" t="s">
        <v>89</v>
      </c>
      <c r="E82" s="1">
        <v>0</v>
      </c>
      <c r="G82" s="1"/>
      <c r="H82" s="1"/>
      <c r="I82">
        <v>2</v>
      </c>
      <c r="J82">
        <v>0</v>
      </c>
      <c r="N82">
        <v>2</v>
      </c>
    </row>
    <row r="83" spans="1:14" x14ac:dyDescent="0.25">
      <c r="A83">
        <v>1996</v>
      </c>
      <c r="B83" t="s">
        <v>72</v>
      </c>
      <c r="C83" t="s">
        <v>18</v>
      </c>
      <c r="D83" t="s">
        <v>89</v>
      </c>
      <c r="E83" s="1">
        <v>0</v>
      </c>
      <c r="G83" s="1"/>
      <c r="H83" s="1"/>
      <c r="I83">
        <v>2</v>
      </c>
      <c r="J83">
        <v>0</v>
      </c>
      <c r="N83">
        <v>2</v>
      </c>
    </row>
    <row r="84" spans="1:14" x14ac:dyDescent="0.25">
      <c r="A84">
        <v>1995</v>
      </c>
      <c r="B84" t="s">
        <v>72</v>
      </c>
      <c r="C84" t="s">
        <v>18</v>
      </c>
      <c r="D84" t="s">
        <v>89</v>
      </c>
      <c r="E84" s="1">
        <v>0</v>
      </c>
      <c r="G84" s="1"/>
      <c r="H84" s="1"/>
      <c r="I84">
        <v>2</v>
      </c>
      <c r="J84">
        <v>0</v>
      </c>
      <c r="N84">
        <v>2</v>
      </c>
    </row>
    <row r="85" spans="1:14" x14ac:dyDescent="0.25">
      <c r="A85">
        <v>1994</v>
      </c>
      <c r="B85" t="s">
        <v>72</v>
      </c>
      <c r="C85" t="s">
        <v>18</v>
      </c>
      <c r="D85" t="s">
        <v>89</v>
      </c>
      <c r="E85">
        <v>0</v>
      </c>
      <c r="I85">
        <v>2</v>
      </c>
      <c r="J85">
        <v>0</v>
      </c>
      <c r="N85">
        <v>2</v>
      </c>
    </row>
    <row r="86" spans="1:14" x14ac:dyDescent="0.25">
      <c r="A86">
        <v>1993</v>
      </c>
      <c r="B86" t="s">
        <v>72</v>
      </c>
      <c r="C86" t="s">
        <v>18</v>
      </c>
      <c r="D86" t="s">
        <v>89</v>
      </c>
      <c r="E86" s="1">
        <v>0</v>
      </c>
      <c r="G86" s="1"/>
      <c r="H86" s="1"/>
      <c r="I86">
        <v>2</v>
      </c>
      <c r="J86">
        <v>0</v>
      </c>
      <c r="N86">
        <v>2</v>
      </c>
    </row>
  </sheetData>
  <mergeCells count="13">
    <mergeCell ref="Q18:R18"/>
    <mergeCell ref="Q19:R19"/>
    <mergeCell ref="Q25:R25"/>
    <mergeCell ref="Q33:R33"/>
    <mergeCell ref="Q20:R20"/>
    <mergeCell ref="Q22:AA23"/>
    <mergeCell ref="Q28:R28"/>
    <mergeCell ref="Q34:R34"/>
    <mergeCell ref="Q26:R26"/>
    <mergeCell ref="Q27:R27"/>
    <mergeCell ref="Q30:R30"/>
    <mergeCell ref="Q31:R31"/>
    <mergeCell ref="Q32:R32"/>
  </mergeCells>
  <pageMargins left="0.7" right="0.7" top="0.75" bottom="0.75" header="0.3" footer="0.3"/>
  <pageSetup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8805-2F32-4CA5-A9BE-DEEF6569EB8F}">
  <dimension ref="A1:AA86"/>
  <sheetViews>
    <sheetView topLeftCell="O22" workbookViewId="0">
      <selection activeCell="U29" sqref="U29"/>
    </sheetView>
  </sheetViews>
  <sheetFormatPr defaultRowHeight="15" x14ac:dyDescent="0.25"/>
  <cols>
    <col min="17" max="17" width="21" bestFit="1" customWidth="1"/>
    <col min="18" max="20" width="24" bestFit="1" customWidth="1"/>
    <col min="21" max="21" width="11.28515625" bestFit="1" customWidth="1"/>
  </cols>
  <sheetData>
    <row r="1" spans="1:27" ht="15.75" thickBot="1" x14ac:dyDescent="0.3">
      <c r="A1" t="s">
        <v>96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69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70</v>
      </c>
      <c r="C3" t="s">
        <v>18</v>
      </c>
      <c r="D3" t="s">
        <v>89</v>
      </c>
      <c r="E3" s="1">
        <v>28828</v>
      </c>
      <c r="F3" s="1">
        <v>7188</v>
      </c>
      <c r="G3" s="1">
        <v>50469</v>
      </c>
      <c r="H3" s="1">
        <v>11041</v>
      </c>
      <c r="I3">
        <v>0</v>
      </c>
      <c r="J3">
        <v>9</v>
      </c>
      <c r="K3">
        <v>4.4800000000000004</v>
      </c>
      <c r="L3">
        <v>17.28</v>
      </c>
      <c r="M3">
        <v>3.12</v>
      </c>
      <c r="N3">
        <v>0</v>
      </c>
      <c r="Q3" s="14">
        <v>2015</v>
      </c>
      <c r="R3" s="3">
        <v>0.77271368426297304</v>
      </c>
      <c r="S3" s="3">
        <v>0.34861064190878371</v>
      </c>
    </row>
    <row r="4" spans="1:27" x14ac:dyDescent="0.25">
      <c r="A4">
        <v>2019</v>
      </c>
      <c r="B4" t="s">
        <v>70</v>
      </c>
      <c r="C4" t="s">
        <v>18</v>
      </c>
      <c r="D4" t="s">
        <v>89</v>
      </c>
      <c r="E4" s="1">
        <v>77607</v>
      </c>
      <c r="F4" s="1">
        <v>36689</v>
      </c>
      <c r="G4" s="1">
        <v>118524</v>
      </c>
      <c r="H4" s="1">
        <v>20877</v>
      </c>
      <c r="I4">
        <v>0</v>
      </c>
      <c r="J4">
        <v>16.899999999999999</v>
      </c>
      <c r="K4">
        <v>10.61</v>
      </c>
      <c r="L4">
        <v>25.82</v>
      </c>
      <c r="M4">
        <v>3.85</v>
      </c>
      <c r="N4">
        <v>0</v>
      </c>
      <c r="Q4" s="14">
        <v>2016</v>
      </c>
      <c r="R4" s="3">
        <v>0.801091643972064</v>
      </c>
      <c r="S4" s="3">
        <v>0.22351850022582542</v>
      </c>
    </row>
    <row r="5" spans="1:27" x14ac:dyDescent="0.25">
      <c r="A5">
        <v>2018</v>
      </c>
      <c r="B5" t="s">
        <v>70</v>
      </c>
      <c r="C5" t="s">
        <v>18</v>
      </c>
      <c r="D5" t="s">
        <v>89</v>
      </c>
      <c r="E5" s="1">
        <v>39110</v>
      </c>
      <c r="F5" s="1">
        <v>13149</v>
      </c>
      <c r="G5" s="1">
        <v>65070</v>
      </c>
      <c r="H5" s="1">
        <v>13246</v>
      </c>
      <c r="I5">
        <v>0</v>
      </c>
      <c r="J5">
        <v>5.3</v>
      </c>
      <c r="K5">
        <v>2.84</v>
      </c>
      <c r="L5">
        <v>9.75</v>
      </c>
      <c r="M5">
        <v>1.68</v>
      </c>
      <c r="N5">
        <v>0</v>
      </c>
      <c r="Q5" s="14">
        <v>2017</v>
      </c>
      <c r="R5" s="3">
        <v>0.74677413814817784</v>
      </c>
      <c r="S5" s="3">
        <v>0.27858563656454544</v>
      </c>
    </row>
    <row r="6" spans="1:27" x14ac:dyDescent="0.25">
      <c r="A6">
        <v>2017</v>
      </c>
      <c r="B6" t="s">
        <v>70</v>
      </c>
      <c r="C6" t="s">
        <v>18</v>
      </c>
      <c r="D6" t="s">
        <v>89</v>
      </c>
      <c r="E6" s="1">
        <v>22117</v>
      </c>
      <c r="F6" s="1">
        <v>3311</v>
      </c>
      <c r="G6" s="1">
        <v>40923</v>
      </c>
      <c r="H6" s="1">
        <v>9595</v>
      </c>
      <c r="I6">
        <v>1</v>
      </c>
      <c r="J6">
        <v>5.6</v>
      </c>
      <c r="K6">
        <v>2.48</v>
      </c>
      <c r="L6">
        <v>12.23</v>
      </c>
      <c r="M6">
        <v>2.2999999999999998</v>
      </c>
      <c r="N6">
        <v>1</v>
      </c>
      <c r="Q6" s="14">
        <v>2018</v>
      </c>
      <c r="R6" s="3">
        <v>0.83126604396315551</v>
      </c>
      <c r="S6" s="3">
        <v>0.21822418670181101</v>
      </c>
    </row>
    <row r="7" spans="1:27" ht="15.75" thickBot="1" x14ac:dyDescent="0.3">
      <c r="A7">
        <v>2016</v>
      </c>
      <c r="B7" t="s">
        <v>70</v>
      </c>
      <c r="C7" t="s">
        <v>18</v>
      </c>
      <c r="D7" t="s">
        <v>89</v>
      </c>
      <c r="E7" s="1">
        <v>34547</v>
      </c>
      <c r="F7" s="1">
        <v>10676</v>
      </c>
      <c r="G7" s="1">
        <v>58419</v>
      </c>
      <c r="H7" s="1">
        <v>12179</v>
      </c>
      <c r="I7">
        <v>1</v>
      </c>
      <c r="J7">
        <v>11.6</v>
      </c>
      <c r="K7">
        <v>6.1</v>
      </c>
      <c r="L7">
        <v>20.88</v>
      </c>
      <c r="M7">
        <v>3.66</v>
      </c>
      <c r="N7">
        <v>1</v>
      </c>
      <c r="Q7" s="16">
        <v>2019</v>
      </c>
      <c r="R7" s="28">
        <v>0.65985264532755949</v>
      </c>
      <c r="S7" s="3">
        <v>0.18340257508427871</v>
      </c>
    </row>
    <row r="8" spans="1:27" x14ac:dyDescent="0.25">
      <c r="A8">
        <v>2015</v>
      </c>
      <c r="B8" t="s">
        <v>70</v>
      </c>
      <c r="C8" t="s">
        <v>18</v>
      </c>
      <c r="D8" t="s">
        <v>89</v>
      </c>
      <c r="E8" s="1">
        <v>18247</v>
      </c>
      <c r="F8" s="1">
        <v>0</v>
      </c>
      <c r="G8" s="1">
        <v>37804</v>
      </c>
      <c r="H8" s="1">
        <v>9979</v>
      </c>
      <c r="I8">
        <v>1</v>
      </c>
      <c r="J8">
        <v>4.2</v>
      </c>
      <c r="K8">
        <v>1.5</v>
      </c>
      <c r="L8">
        <v>11.35</v>
      </c>
      <c r="M8">
        <v>2.2000000000000002</v>
      </c>
      <c r="N8">
        <v>1</v>
      </c>
    </row>
    <row r="9" spans="1:27" x14ac:dyDescent="0.25">
      <c r="A9">
        <v>2014</v>
      </c>
      <c r="B9" t="s">
        <v>70</v>
      </c>
      <c r="C9" t="s">
        <v>18</v>
      </c>
      <c r="D9" t="s">
        <v>89</v>
      </c>
      <c r="E9" s="1">
        <v>22595</v>
      </c>
      <c r="F9" s="1">
        <v>1599</v>
      </c>
      <c r="G9" s="1">
        <v>43591</v>
      </c>
      <c r="H9" s="1">
        <v>10712</v>
      </c>
      <c r="I9">
        <v>1</v>
      </c>
      <c r="J9">
        <v>7.9</v>
      </c>
      <c r="K9">
        <v>3.29</v>
      </c>
      <c r="L9">
        <v>17.96</v>
      </c>
      <c r="M9">
        <v>3.47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70</v>
      </c>
      <c r="C10" t="s">
        <v>18</v>
      </c>
      <c r="D10" t="s">
        <v>89</v>
      </c>
      <c r="E10" s="1">
        <v>52412</v>
      </c>
      <c r="F10" s="1">
        <v>17557</v>
      </c>
      <c r="G10" s="1">
        <v>87266</v>
      </c>
      <c r="H10" s="1">
        <v>17783</v>
      </c>
      <c r="I10">
        <v>1</v>
      </c>
      <c r="J10">
        <v>17.5</v>
      </c>
      <c r="K10">
        <v>9.8800000000000008</v>
      </c>
      <c r="L10">
        <v>29</v>
      </c>
      <c r="M10">
        <v>4.84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70</v>
      </c>
      <c r="C11" t="s">
        <v>18</v>
      </c>
      <c r="D11" t="s">
        <v>89</v>
      </c>
      <c r="E11" s="1">
        <v>12448</v>
      </c>
      <c r="F11" s="1">
        <v>0</v>
      </c>
      <c r="G11" s="1">
        <v>27657</v>
      </c>
      <c r="H11" s="1">
        <v>7760</v>
      </c>
      <c r="I11">
        <v>1</v>
      </c>
      <c r="J11">
        <v>3.6</v>
      </c>
      <c r="K11">
        <v>1.08</v>
      </c>
      <c r="L11">
        <v>11.25</v>
      </c>
      <c r="M11">
        <v>2.16</v>
      </c>
      <c r="N11">
        <v>1</v>
      </c>
      <c r="Q11">
        <v>2015</v>
      </c>
      <c r="R11">
        <f>R3</f>
        <v>0.77271368426297304</v>
      </c>
      <c r="S11">
        <f>1/(S3^2)</f>
        <v>8.2284629680745418</v>
      </c>
      <c r="T11">
        <f>R11*S11</f>
        <v>6.3582459358823176</v>
      </c>
      <c r="U11">
        <f>S11*R11^2</f>
        <v>4.9131036425657006</v>
      </c>
      <c r="V11">
        <f>S11^2</f>
        <v>67.707602816974102</v>
      </c>
      <c r="X11">
        <f>1/(S3^2+$S$31)</f>
        <v>8.2284629680745418</v>
      </c>
      <c r="Y11">
        <f>X11*R11</f>
        <v>6.3582459358823176</v>
      </c>
      <c r="Z11">
        <f>X11*R11^2</f>
        <v>4.9131036425657006</v>
      </c>
      <c r="AA11">
        <f>X11^2</f>
        <v>67.707602816974102</v>
      </c>
    </row>
    <row r="12" spans="1:27" x14ac:dyDescent="0.25">
      <c r="A12">
        <v>2011</v>
      </c>
      <c r="B12" t="s">
        <v>70</v>
      </c>
      <c r="C12" t="s">
        <v>18</v>
      </c>
      <c r="D12" t="s">
        <v>89</v>
      </c>
      <c r="E12" s="1">
        <v>15707</v>
      </c>
      <c r="F12" s="1">
        <v>338</v>
      </c>
      <c r="G12" s="1">
        <v>31076</v>
      </c>
      <c r="H12" s="1">
        <v>7842</v>
      </c>
      <c r="I12">
        <v>1</v>
      </c>
      <c r="J12">
        <v>6.4</v>
      </c>
      <c r="K12">
        <v>2.54</v>
      </c>
      <c r="L12">
        <v>15.35</v>
      </c>
      <c r="M12">
        <v>2.98</v>
      </c>
      <c r="N12">
        <v>1</v>
      </c>
      <c r="Q12">
        <v>2016</v>
      </c>
      <c r="R12">
        <f>R4</f>
        <v>0.801091643972064</v>
      </c>
      <c r="S12">
        <f t="shared" ref="S12:S15" si="0">1/(S4^2)</f>
        <v>20.015804501971783</v>
      </c>
      <c r="T12">
        <f t="shared" ref="T12:T15" si="1">R12*S12</f>
        <v>16.034493733908015</v>
      </c>
      <c r="U12">
        <f t="shared" ref="U12:U15" si="2">S12*R12^2</f>
        <v>12.845098945556131</v>
      </c>
      <c r="V12">
        <f t="shared" ref="V12:V15" si="3">S12^2</f>
        <v>400.63242986115387</v>
      </c>
      <c r="X12">
        <f>1/(S4^2+$S$31)</f>
        <v>20.015804501971783</v>
      </c>
      <c r="Y12">
        <f t="shared" ref="Y12:Y15" si="4">X12*R12</f>
        <v>16.034493733908015</v>
      </c>
      <c r="Z12">
        <f t="shared" ref="Z12:Z15" si="5">X12*R12^2</f>
        <v>12.845098945556131</v>
      </c>
      <c r="AA12">
        <f>X12^2</f>
        <v>400.63242986115387</v>
      </c>
    </row>
    <row r="13" spans="1:27" x14ac:dyDescent="0.25">
      <c r="A13">
        <v>2010</v>
      </c>
      <c r="B13" t="s">
        <v>70</v>
      </c>
      <c r="C13" t="s">
        <v>18</v>
      </c>
      <c r="D13" t="s">
        <v>89</v>
      </c>
      <c r="E13" s="1">
        <v>2055</v>
      </c>
      <c r="F13" s="1">
        <v>0</v>
      </c>
      <c r="G13" s="1">
        <v>6707</v>
      </c>
      <c r="H13" s="1">
        <v>2374</v>
      </c>
      <c r="I13">
        <v>1</v>
      </c>
      <c r="J13">
        <v>0.8</v>
      </c>
      <c r="K13">
        <v>0.08</v>
      </c>
      <c r="L13">
        <v>6.8</v>
      </c>
      <c r="M13">
        <v>0.87</v>
      </c>
      <c r="N13">
        <v>1</v>
      </c>
      <c r="Q13">
        <v>2017</v>
      </c>
      <c r="R13">
        <f>R5</f>
        <v>0.74677413814817784</v>
      </c>
      <c r="S13">
        <f t="shared" si="0"/>
        <v>12.88494466357653</v>
      </c>
      <c r="T13">
        <f t="shared" si="1"/>
        <v>9.6221434462293267</v>
      </c>
      <c r="U13">
        <f t="shared" si="2"/>
        <v>7.1855678791960429</v>
      </c>
      <c r="V13">
        <f t="shared" si="3"/>
        <v>166.02179898342928</v>
      </c>
      <c r="X13">
        <f>1/(S5^2+$S$31)</f>
        <v>12.88494466357653</v>
      </c>
      <c r="Y13">
        <f t="shared" si="4"/>
        <v>9.6221434462293267</v>
      </c>
      <c r="Z13">
        <f t="shared" si="5"/>
        <v>7.1855678791960429</v>
      </c>
      <c r="AA13">
        <f>X13^2</f>
        <v>166.02179898342928</v>
      </c>
    </row>
    <row r="14" spans="1:27" x14ac:dyDescent="0.25">
      <c r="A14">
        <v>2009</v>
      </c>
      <c r="B14" t="s">
        <v>70</v>
      </c>
      <c r="C14" t="s">
        <v>18</v>
      </c>
      <c r="D14" t="s">
        <v>89</v>
      </c>
      <c r="E14" s="1">
        <v>2186</v>
      </c>
      <c r="F14" s="1">
        <v>0</v>
      </c>
      <c r="G14" s="1">
        <v>8203</v>
      </c>
      <c r="H14" s="1">
        <v>3070</v>
      </c>
      <c r="I14">
        <v>1</v>
      </c>
      <c r="J14">
        <v>0.7</v>
      </c>
      <c r="K14">
        <v>0.05</v>
      </c>
      <c r="L14">
        <v>10.07</v>
      </c>
      <c r="M14">
        <v>0.99</v>
      </c>
      <c r="N14">
        <v>1</v>
      </c>
      <c r="Q14">
        <v>2018</v>
      </c>
      <c r="R14">
        <f>R6</f>
        <v>0.83126604396315551</v>
      </c>
      <c r="S14">
        <f t="shared" si="0"/>
        <v>20.998788183137524</v>
      </c>
      <c r="T14">
        <f t="shared" si="1"/>
        <v>17.455579581016988</v>
      </c>
      <c r="U14">
        <f t="shared" si="2"/>
        <v>14.510230583396027</v>
      </c>
      <c r="V14">
        <f t="shared" si="3"/>
        <v>440.94910516027613</v>
      </c>
      <c r="X14">
        <f>1/(S6^2+$S$31)</f>
        <v>20.998788183137524</v>
      </c>
      <c r="Y14">
        <f t="shared" si="4"/>
        <v>17.455579581016988</v>
      </c>
      <c r="Z14">
        <f t="shared" si="5"/>
        <v>14.510230583396027</v>
      </c>
      <c r="AA14">
        <f>X14^2</f>
        <v>440.94910516027613</v>
      </c>
    </row>
    <row r="15" spans="1:27" x14ac:dyDescent="0.25">
      <c r="A15">
        <v>2008</v>
      </c>
      <c r="B15" t="s">
        <v>70</v>
      </c>
      <c r="C15" t="s">
        <v>18</v>
      </c>
      <c r="D15" t="s">
        <v>89</v>
      </c>
      <c r="E15" s="1">
        <v>48098</v>
      </c>
      <c r="F15" s="1">
        <v>10653</v>
      </c>
      <c r="G15" s="1">
        <v>85543</v>
      </c>
      <c r="H15" s="1">
        <v>19105</v>
      </c>
      <c r="I15">
        <v>1</v>
      </c>
      <c r="J15">
        <v>13.8</v>
      </c>
      <c r="K15">
        <v>6.68</v>
      </c>
      <c r="L15">
        <v>26.21</v>
      </c>
      <c r="M15">
        <v>4.8499999999999996</v>
      </c>
      <c r="N15">
        <v>1</v>
      </c>
      <c r="Q15">
        <v>2019</v>
      </c>
      <c r="R15">
        <f>R7</f>
        <v>0.65985264532755949</v>
      </c>
      <c r="S15">
        <f t="shared" si="0"/>
        <v>29.729605184941889</v>
      </c>
      <c r="T15">
        <f t="shared" si="1"/>
        <v>19.617158625827834</v>
      </c>
      <c r="U15">
        <f t="shared" si="2"/>
        <v>12.944434013062848</v>
      </c>
      <c r="V15">
        <f t="shared" si="3"/>
        <v>883.84942445252364</v>
      </c>
      <c r="X15">
        <f>1/(S7^2+$S$31)</f>
        <v>29.729605184941889</v>
      </c>
      <c r="Y15">
        <f t="shared" si="4"/>
        <v>19.617158625827834</v>
      </c>
      <c r="Z15">
        <f t="shared" si="5"/>
        <v>12.944434013062848</v>
      </c>
      <c r="AA15">
        <f>X15^2</f>
        <v>883.84942445252364</v>
      </c>
    </row>
    <row r="16" spans="1:27" x14ac:dyDescent="0.25">
      <c r="A16">
        <v>2007</v>
      </c>
      <c r="B16" t="s">
        <v>70</v>
      </c>
      <c r="C16" t="s">
        <v>18</v>
      </c>
      <c r="D16" t="s">
        <v>89</v>
      </c>
      <c r="E16" s="1">
        <v>15369</v>
      </c>
      <c r="F16" s="1">
        <v>3911</v>
      </c>
      <c r="G16" s="1">
        <v>26826</v>
      </c>
      <c r="H16" s="1">
        <v>5846</v>
      </c>
      <c r="I16">
        <v>1</v>
      </c>
      <c r="J16">
        <v>6.2</v>
      </c>
      <c r="K16">
        <v>3.17</v>
      </c>
      <c r="L16">
        <v>11.74</v>
      </c>
      <c r="M16">
        <v>2.08</v>
      </c>
      <c r="N16">
        <v>1</v>
      </c>
      <c r="Q16" s="23" t="s">
        <v>33</v>
      </c>
      <c r="R16" s="23"/>
      <c r="S16">
        <f>SUM(S11:S15)</f>
        <v>91.857605501702267</v>
      </c>
      <c r="T16">
        <f t="shared" ref="T16:V16" si="6">SUM(T11:T15)</f>
        <v>69.087621322864493</v>
      </c>
      <c r="U16">
        <f t="shared" si="6"/>
        <v>52.398435063776745</v>
      </c>
      <c r="V16">
        <f t="shared" si="6"/>
        <v>1959.160361274357</v>
      </c>
      <c r="X16">
        <f>SUM(X11:X15)</f>
        <v>91.857605501702267</v>
      </c>
      <c r="Y16">
        <f>SUM(Y11:Y15)</f>
        <v>69.087621322864493</v>
      </c>
      <c r="Z16">
        <f>SUM(Z11:Z15)</f>
        <v>52.398435063776745</v>
      </c>
      <c r="AA16">
        <f t="shared" ref="AA16" si="7">SUM(AA11:AA15)</f>
        <v>1959.160361274357</v>
      </c>
    </row>
    <row r="17" spans="1:27" x14ac:dyDescent="0.25">
      <c r="A17">
        <v>2006</v>
      </c>
      <c r="B17" t="s">
        <v>70</v>
      </c>
      <c r="C17" t="s">
        <v>18</v>
      </c>
      <c r="D17" t="s">
        <v>89</v>
      </c>
      <c r="E17" s="1">
        <v>57589</v>
      </c>
      <c r="F17" s="1">
        <v>22002</v>
      </c>
      <c r="G17" s="1">
        <v>93176</v>
      </c>
      <c r="H17" s="1">
        <v>18157</v>
      </c>
      <c r="I17">
        <v>1</v>
      </c>
      <c r="J17">
        <v>12.4</v>
      </c>
      <c r="K17">
        <v>7.07</v>
      </c>
      <c r="L17">
        <v>20.92</v>
      </c>
      <c r="M17">
        <v>3.46</v>
      </c>
      <c r="N17">
        <v>1</v>
      </c>
    </row>
    <row r="18" spans="1:27" x14ac:dyDescent="0.25">
      <c r="A18">
        <v>2005</v>
      </c>
      <c r="B18" t="s">
        <v>70</v>
      </c>
      <c r="C18" t="s">
        <v>18</v>
      </c>
      <c r="D18" t="s">
        <v>89</v>
      </c>
      <c r="E18" s="1">
        <v>8255</v>
      </c>
      <c r="F18" s="1">
        <v>0</v>
      </c>
      <c r="G18" s="1">
        <v>19893</v>
      </c>
      <c r="H18" s="1">
        <v>5938</v>
      </c>
      <c r="I18">
        <v>1</v>
      </c>
      <c r="J18">
        <v>4</v>
      </c>
      <c r="K18">
        <v>1</v>
      </c>
      <c r="L18">
        <v>14.49</v>
      </c>
      <c r="M18">
        <v>2.74</v>
      </c>
      <c r="N18">
        <v>1</v>
      </c>
      <c r="Q18" s="44" t="s">
        <v>34</v>
      </c>
      <c r="R18" s="44"/>
      <c r="S18" s="8">
        <f>U16-((T16^2)/S16)</f>
        <v>0.43649468897492483</v>
      </c>
      <c r="Y18" s="24" t="s">
        <v>35</v>
      </c>
      <c r="Z18" s="8">
        <f>Z16-(Y16^2)/X16</f>
        <v>0.43649468897492483</v>
      </c>
    </row>
    <row r="19" spans="1:27" x14ac:dyDescent="0.25">
      <c r="A19">
        <v>2004</v>
      </c>
      <c r="B19" t="s">
        <v>70</v>
      </c>
      <c r="C19" t="s">
        <v>18</v>
      </c>
      <c r="D19" t="s">
        <v>89</v>
      </c>
      <c r="E19" s="1">
        <v>22618</v>
      </c>
      <c r="F19" s="1">
        <v>3082</v>
      </c>
      <c r="G19" s="1">
        <v>42154</v>
      </c>
      <c r="H19" s="1">
        <v>9967</v>
      </c>
      <c r="I19">
        <v>1</v>
      </c>
      <c r="J19">
        <v>8.8000000000000007</v>
      </c>
      <c r="K19">
        <v>3.89</v>
      </c>
      <c r="L19">
        <v>18.88</v>
      </c>
      <c r="M19">
        <v>3.6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70</v>
      </c>
      <c r="C20" t="s">
        <v>18</v>
      </c>
      <c r="D20" t="s">
        <v>89</v>
      </c>
      <c r="E20" s="1">
        <v>32185</v>
      </c>
      <c r="F20" s="1">
        <v>7904</v>
      </c>
      <c r="G20" s="1">
        <v>56465</v>
      </c>
      <c r="H20" s="1">
        <v>12388</v>
      </c>
      <c r="I20">
        <v>1</v>
      </c>
      <c r="J20">
        <v>9.9</v>
      </c>
      <c r="K20">
        <v>4.92</v>
      </c>
      <c r="L20">
        <v>18.89</v>
      </c>
      <c r="M20">
        <v>3.42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ht="15" customHeight="1" x14ac:dyDescent="0.25">
      <c r="A21">
        <v>2002</v>
      </c>
      <c r="B21" t="s">
        <v>70</v>
      </c>
      <c r="C21" t="s">
        <v>18</v>
      </c>
      <c r="D21" t="s">
        <v>89</v>
      </c>
      <c r="E21" s="1">
        <v>21479</v>
      </c>
      <c r="F21" s="1">
        <v>3209</v>
      </c>
      <c r="G21" s="1">
        <v>39749</v>
      </c>
      <c r="H21" s="1">
        <v>9322</v>
      </c>
      <c r="I21">
        <v>1</v>
      </c>
      <c r="J21">
        <v>6.1</v>
      </c>
      <c r="K21">
        <v>2.77</v>
      </c>
      <c r="L21">
        <v>13.06</v>
      </c>
      <c r="M21">
        <v>2.44</v>
      </c>
      <c r="N21">
        <v>1</v>
      </c>
    </row>
    <row r="22" spans="1:27" x14ac:dyDescent="0.25">
      <c r="A22">
        <v>2001</v>
      </c>
      <c r="B22" t="s">
        <v>70</v>
      </c>
      <c r="C22" t="s">
        <v>18</v>
      </c>
      <c r="D22" t="s">
        <v>89</v>
      </c>
      <c r="E22" s="1">
        <v>26627</v>
      </c>
      <c r="F22" s="1">
        <v>5588</v>
      </c>
      <c r="G22" s="1">
        <v>47666</v>
      </c>
      <c r="H22" s="1">
        <v>10734</v>
      </c>
      <c r="I22">
        <v>1</v>
      </c>
      <c r="J22">
        <v>5.6</v>
      </c>
      <c r="K22">
        <v>2.63</v>
      </c>
      <c r="L22">
        <v>11.5</v>
      </c>
      <c r="M22">
        <v>2.12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70</v>
      </c>
      <c r="C23" t="s">
        <v>18</v>
      </c>
      <c r="D23" t="s">
        <v>89</v>
      </c>
      <c r="E23" s="1">
        <v>31820</v>
      </c>
      <c r="F23" s="1">
        <v>8675</v>
      </c>
      <c r="G23" s="1">
        <v>54965</v>
      </c>
      <c r="H23" s="1">
        <v>11809</v>
      </c>
      <c r="I23">
        <v>1</v>
      </c>
      <c r="J23">
        <v>8.6999999999999993</v>
      </c>
      <c r="K23">
        <v>4.43</v>
      </c>
      <c r="L23">
        <v>16.3</v>
      </c>
      <c r="M23">
        <v>2.9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70</v>
      </c>
      <c r="C24" t="s">
        <v>18</v>
      </c>
      <c r="D24" t="s">
        <v>89</v>
      </c>
      <c r="E24" s="1">
        <v>56366</v>
      </c>
      <c r="F24" s="1">
        <v>21410</v>
      </c>
      <c r="G24" s="1">
        <v>91322</v>
      </c>
      <c r="H24" s="1">
        <v>17835</v>
      </c>
      <c r="I24">
        <v>1</v>
      </c>
      <c r="J24">
        <v>9.5</v>
      </c>
      <c r="K24">
        <v>5.39</v>
      </c>
      <c r="L24">
        <v>16.309999999999999</v>
      </c>
      <c r="M24">
        <v>2.71</v>
      </c>
      <c r="N24">
        <v>1</v>
      </c>
    </row>
    <row r="25" spans="1:27" x14ac:dyDescent="0.25">
      <c r="A25">
        <v>1998</v>
      </c>
      <c r="B25" t="s">
        <v>70</v>
      </c>
      <c r="C25" t="s">
        <v>18</v>
      </c>
      <c r="D25" t="s">
        <v>89</v>
      </c>
      <c r="E25" s="1">
        <v>38948</v>
      </c>
      <c r="F25" s="1">
        <v>14903</v>
      </c>
      <c r="G25" s="1">
        <v>62992</v>
      </c>
      <c r="H25" s="1">
        <v>12268</v>
      </c>
      <c r="I25">
        <v>0</v>
      </c>
      <c r="J25">
        <v>10</v>
      </c>
      <c r="K25">
        <v>5.69</v>
      </c>
      <c r="L25">
        <v>16.850000000000001</v>
      </c>
      <c r="M25">
        <v>2.77</v>
      </c>
      <c r="N25">
        <v>0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70</v>
      </c>
      <c r="C26" t="s">
        <v>18</v>
      </c>
      <c r="D26" t="s">
        <v>89</v>
      </c>
      <c r="E26" s="1">
        <v>39244</v>
      </c>
      <c r="F26" s="1">
        <v>10844</v>
      </c>
      <c r="G26" s="1">
        <v>67643</v>
      </c>
      <c r="H26" s="1">
        <v>14490</v>
      </c>
      <c r="I26">
        <v>0</v>
      </c>
      <c r="J26">
        <v>7.1</v>
      </c>
      <c r="K26">
        <v>3.59</v>
      </c>
      <c r="L26">
        <v>13.53</v>
      </c>
      <c r="M26">
        <v>2.41</v>
      </c>
      <c r="N26">
        <v>0</v>
      </c>
      <c r="Q26" s="40" t="s">
        <v>44</v>
      </c>
      <c r="R26" s="40"/>
      <c r="S26" s="29">
        <f>T16/S16</f>
        <v>0.75211650625471826</v>
      </c>
      <c r="T26" s="7"/>
      <c r="AA26" s="10"/>
    </row>
    <row r="27" spans="1:27" x14ac:dyDescent="0.25">
      <c r="A27">
        <v>1996</v>
      </c>
      <c r="B27" t="s">
        <v>70</v>
      </c>
      <c r="C27" t="s">
        <v>18</v>
      </c>
      <c r="D27" t="s">
        <v>89</v>
      </c>
      <c r="E27" s="1">
        <v>25341</v>
      </c>
      <c r="F27" s="1">
        <v>6385</v>
      </c>
      <c r="G27" s="1">
        <v>44298</v>
      </c>
      <c r="H27" s="1">
        <v>9672</v>
      </c>
      <c r="I27">
        <v>1</v>
      </c>
      <c r="J27">
        <v>5.8</v>
      </c>
      <c r="K27">
        <v>2.85</v>
      </c>
      <c r="L27">
        <v>11.43</v>
      </c>
      <c r="M27">
        <v>2.06</v>
      </c>
      <c r="N27">
        <v>1</v>
      </c>
      <c r="Q27" s="44" t="s">
        <v>16</v>
      </c>
      <c r="R27" s="44"/>
      <c r="S27" s="7">
        <f>SQRT(1/S16)</f>
        <v>0.10433798370324886</v>
      </c>
      <c r="T27" s="7"/>
      <c r="AA27" s="10"/>
    </row>
    <row r="28" spans="1:27" x14ac:dyDescent="0.25">
      <c r="A28">
        <v>1995</v>
      </c>
      <c r="B28" t="s">
        <v>70</v>
      </c>
      <c r="C28" t="s">
        <v>18</v>
      </c>
      <c r="D28" t="s">
        <v>89</v>
      </c>
      <c r="E28" s="1">
        <v>28696</v>
      </c>
      <c r="F28" s="1">
        <v>9276</v>
      </c>
      <c r="G28" s="1">
        <v>48115</v>
      </c>
      <c r="H28" s="1">
        <v>9908</v>
      </c>
      <c r="I28">
        <v>1</v>
      </c>
      <c r="J28">
        <v>5.0999999999999996</v>
      </c>
      <c r="K28">
        <v>2.67</v>
      </c>
      <c r="L28">
        <v>9.5</v>
      </c>
      <c r="M28">
        <v>1.65</v>
      </c>
      <c r="N28">
        <v>1</v>
      </c>
      <c r="Q28" s="40" t="s">
        <v>45</v>
      </c>
      <c r="R28" s="40"/>
      <c r="S28" s="35">
        <f>S26-1.96*S27</f>
        <v>0.54761405819635045</v>
      </c>
      <c r="T28" s="36">
        <f>S26+1.96*S27</f>
        <v>0.95661895431308608</v>
      </c>
    </row>
    <row r="29" spans="1:27" x14ac:dyDescent="0.25">
      <c r="A29">
        <v>1994</v>
      </c>
      <c r="B29" t="s">
        <v>70</v>
      </c>
      <c r="C29" t="s">
        <v>18</v>
      </c>
      <c r="D29" t="s">
        <v>89</v>
      </c>
      <c r="E29" s="1">
        <v>131071</v>
      </c>
      <c r="F29" s="1">
        <v>79356</v>
      </c>
      <c r="G29" s="1">
        <v>182787</v>
      </c>
      <c r="H29" s="1">
        <v>26386</v>
      </c>
      <c r="I29">
        <v>0</v>
      </c>
      <c r="J29">
        <v>19.399999999999999</v>
      </c>
      <c r="K29">
        <v>13.81</v>
      </c>
      <c r="L29">
        <v>26.65</v>
      </c>
      <c r="M29">
        <v>3.27</v>
      </c>
      <c r="N29">
        <v>0</v>
      </c>
      <c r="S29" s="7"/>
      <c r="T29" s="7"/>
    </row>
    <row r="30" spans="1:27" x14ac:dyDescent="0.25">
      <c r="A30">
        <v>1993</v>
      </c>
      <c r="B30" t="s">
        <v>70</v>
      </c>
      <c r="C30" t="s">
        <v>18</v>
      </c>
      <c r="D30" t="s">
        <v>89</v>
      </c>
      <c r="E30" s="1">
        <v>45929</v>
      </c>
      <c r="F30" s="1">
        <v>13344</v>
      </c>
      <c r="G30" s="1">
        <v>78514</v>
      </c>
      <c r="H30" s="1">
        <v>16625</v>
      </c>
      <c r="I30">
        <v>1</v>
      </c>
      <c r="J30">
        <v>5.0999999999999996</v>
      </c>
      <c r="K30">
        <v>2.59</v>
      </c>
      <c r="L30">
        <v>9.85</v>
      </c>
      <c r="M30">
        <v>1.75</v>
      </c>
      <c r="N30">
        <v>1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71</v>
      </c>
      <c r="C31" t="s">
        <v>18</v>
      </c>
      <c r="D31" t="s">
        <v>89</v>
      </c>
      <c r="E31" s="1">
        <v>128399</v>
      </c>
      <c r="F31" s="1">
        <v>72732</v>
      </c>
      <c r="G31" s="1">
        <v>184066</v>
      </c>
      <c r="H31" s="1">
        <v>28402</v>
      </c>
      <c r="I31">
        <v>0</v>
      </c>
      <c r="J31">
        <v>40.1</v>
      </c>
      <c r="K31">
        <v>29.11</v>
      </c>
      <c r="L31">
        <v>52.25</v>
      </c>
      <c r="M31">
        <v>6.01</v>
      </c>
      <c r="N31">
        <v>0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71</v>
      </c>
      <c r="C32" t="s">
        <v>18</v>
      </c>
      <c r="D32" t="s">
        <v>89</v>
      </c>
      <c r="E32" s="1">
        <v>150550</v>
      </c>
      <c r="F32" s="1">
        <v>88489</v>
      </c>
      <c r="G32" s="1">
        <v>212611</v>
      </c>
      <c r="H32" s="1">
        <v>31664</v>
      </c>
      <c r="I32">
        <v>0</v>
      </c>
      <c r="J32">
        <v>32.799999999999997</v>
      </c>
      <c r="K32">
        <v>23.71</v>
      </c>
      <c r="L32">
        <v>43.35</v>
      </c>
      <c r="M32">
        <v>5.0599999999999996</v>
      </c>
      <c r="N32">
        <v>0</v>
      </c>
      <c r="Q32" s="40" t="s">
        <v>44</v>
      </c>
      <c r="R32" s="40"/>
      <c r="S32" s="35">
        <f>Y16/X16</f>
        <v>0.75211650625471826</v>
      </c>
      <c r="T32" s="7"/>
    </row>
    <row r="33" spans="1:21" x14ac:dyDescent="0.25">
      <c r="A33">
        <v>2018</v>
      </c>
      <c r="B33" t="s">
        <v>71</v>
      </c>
      <c r="C33" t="s">
        <v>18</v>
      </c>
      <c r="D33" t="s">
        <v>89</v>
      </c>
      <c r="E33" s="1">
        <v>192675</v>
      </c>
      <c r="F33" s="1">
        <v>120487</v>
      </c>
      <c r="G33" s="1">
        <v>264863</v>
      </c>
      <c r="H33" s="1">
        <v>36831</v>
      </c>
      <c r="I33">
        <v>0</v>
      </c>
      <c r="J33">
        <v>26.2</v>
      </c>
      <c r="K33">
        <v>19.45</v>
      </c>
      <c r="L33">
        <v>34.35</v>
      </c>
      <c r="M33">
        <v>3.82</v>
      </c>
      <c r="N33">
        <v>0</v>
      </c>
      <c r="Q33" s="44" t="s">
        <v>16</v>
      </c>
      <c r="R33" s="44"/>
      <c r="S33" s="7">
        <f>SQRT(1/X16)</f>
        <v>0.10433798370324886</v>
      </c>
      <c r="T33" s="7"/>
    </row>
    <row r="34" spans="1:21" x14ac:dyDescent="0.25">
      <c r="A34">
        <v>2017</v>
      </c>
      <c r="B34" t="s">
        <v>71</v>
      </c>
      <c r="C34" t="s">
        <v>18</v>
      </c>
      <c r="D34" t="s">
        <v>89</v>
      </c>
      <c r="E34" s="1">
        <v>65224</v>
      </c>
      <c r="F34" s="1">
        <v>29758</v>
      </c>
      <c r="G34" s="1">
        <v>100690</v>
      </c>
      <c r="H34" s="1">
        <v>18095</v>
      </c>
      <c r="I34">
        <v>0</v>
      </c>
      <c r="J34">
        <v>16.600000000000001</v>
      </c>
      <c r="K34">
        <v>10.18</v>
      </c>
      <c r="L34">
        <v>25.78</v>
      </c>
      <c r="M34">
        <v>3.95</v>
      </c>
      <c r="N34">
        <v>0</v>
      </c>
      <c r="Q34" s="40" t="s">
        <v>45</v>
      </c>
      <c r="R34" s="40"/>
      <c r="S34" s="35">
        <f>S32-1.96*S33</f>
        <v>0.54761405819635045</v>
      </c>
      <c r="T34" s="35">
        <f>S32+1.96*S33</f>
        <v>0.95661895431308608</v>
      </c>
    </row>
    <row r="35" spans="1:21" x14ac:dyDescent="0.25">
      <c r="A35">
        <v>2016</v>
      </c>
      <c r="B35" t="s">
        <v>71</v>
      </c>
      <c r="C35" t="s">
        <v>18</v>
      </c>
      <c r="D35" t="s">
        <v>89</v>
      </c>
      <c r="E35" s="1">
        <v>139136</v>
      </c>
      <c r="F35" s="1">
        <v>83199</v>
      </c>
      <c r="G35" s="1">
        <v>195073</v>
      </c>
      <c r="H35" s="1">
        <v>28540</v>
      </c>
      <c r="I35">
        <v>0</v>
      </c>
      <c r="J35">
        <v>46.6</v>
      </c>
      <c r="K35">
        <v>34.89</v>
      </c>
      <c r="L35">
        <v>58.75</v>
      </c>
      <c r="M35">
        <v>6.21</v>
      </c>
      <c r="N35">
        <v>0</v>
      </c>
    </row>
    <row r="36" spans="1:21" x14ac:dyDescent="0.25">
      <c r="A36">
        <v>2015</v>
      </c>
      <c r="B36" t="s">
        <v>71</v>
      </c>
      <c r="C36" t="s">
        <v>18</v>
      </c>
      <c r="D36" t="s">
        <v>89</v>
      </c>
      <c r="E36" s="1">
        <v>62035</v>
      </c>
      <c r="F36" s="1">
        <v>21393</v>
      </c>
      <c r="G36" s="1">
        <v>102678</v>
      </c>
      <c r="H36" s="1">
        <v>20736</v>
      </c>
      <c r="I36">
        <v>0</v>
      </c>
      <c r="J36">
        <v>14.4</v>
      </c>
      <c r="K36">
        <v>7.96</v>
      </c>
      <c r="L36">
        <v>24.56</v>
      </c>
      <c r="M36">
        <v>4.16</v>
      </c>
      <c r="N36">
        <v>0</v>
      </c>
    </row>
    <row r="37" spans="1:21" x14ac:dyDescent="0.25">
      <c r="A37">
        <v>2014</v>
      </c>
      <c r="B37" t="s">
        <v>71</v>
      </c>
      <c r="C37" t="s">
        <v>18</v>
      </c>
      <c r="D37" t="s">
        <v>89</v>
      </c>
      <c r="E37" s="1">
        <v>58058</v>
      </c>
      <c r="F37" s="1">
        <v>20950</v>
      </c>
      <c r="G37" s="1">
        <v>95166</v>
      </c>
      <c r="H37" s="1">
        <v>18933</v>
      </c>
      <c r="I37">
        <v>1</v>
      </c>
      <c r="J37">
        <v>20.399999999999999</v>
      </c>
      <c r="K37">
        <v>11.68</v>
      </c>
      <c r="L37">
        <v>33.24</v>
      </c>
      <c r="M37">
        <v>5.5</v>
      </c>
      <c r="N37">
        <v>1</v>
      </c>
      <c r="Q37" s="2" t="s">
        <v>14</v>
      </c>
      <c r="R37" s="2" t="s">
        <v>69</v>
      </c>
    </row>
    <row r="38" spans="1:21" x14ac:dyDescent="0.25">
      <c r="A38">
        <v>2013</v>
      </c>
      <c r="B38" t="s">
        <v>71</v>
      </c>
      <c r="C38" t="s">
        <v>18</v>
      </c>
      <c r="D38" t="s">
        <v>89</v>
      </c>
      <c r="E38" s="1">
        <v>62078</v>
      </c>
      <c r="F38" s="1">
        <v>23048</v>
      </c>
      <c r="G38" s="1">
        <v>101109</v>
      </c>
      <c r="H38" s="1">
        <v>19914</v>
      </c>
      <c r="I38">
        <v>0</v>
      </c>
      <c r="J38">
        <v>20.7</v>
      </c>
      <c r="K38">
        <v>12.22</v>
      </c>
      <c r="L38">
        <v>32.82</v>
      </c>
      <c r="M38">
        <v>5.25</v>
      </c>
      <c r="N38">
        <v>0</v>
      </c>
      <c r="Q38" s="2" t="s">
        <v>2</v>
      </c>
      <c r="R38" t="s">
        <v>72</v>
      </c>
      <c r="S38" t="s">
        <v>71</v>
      </c>
      <c r="T38" t="s">
        <v>70</v>
      </c>
      <c r="U38" t="s">
        <v>20</v>
      </c>
    </row>
    <row r="39" spans="1:21" x14ac:dyDescent="0.25">
      <c r="A39">
        <v>2012</v>
      </c>
      <c r="B39" t="s">
        <v>71</v>
      </c>
      <c r="C39" t="s">
        <v>18</v>
      </c>
      <c r="D39" t="s">
        <v>89</v>
      </c>
      <c r="E39" s="1">
        <v>65323</v>
      </c>
      <c r="F39" s="1">
        <v>26399</v>
      </c>
      <c r="G39" s="1">
        <v>104247</v>
      </c>
      <c r="H39" s="1">
        <v>19860</v>
      </c>
      <c r="I39">
        <v>0</v>
      </c>
      <c r="J39">
        <v>18.8</v>
      </c>
      <c r="K39">
        <v>11.04</v>
      </c>
      <c r="L39">
        <v>30.27</v>
      </c>
      <c r="M39">
        <v>4.88</v>
      </c>
      <c r="N39">
        <v>0</v>
      </c>
      <c r="Q39">
        <v>2015</v>
      </c>
      <c r="R39">
        <v>0</v>
      </c>
      <c r="S39">
        <v>62035</v>
      </c>
      <c r="T39">
        <v>18247</v>
      </c>
      <c r="U39">
        <v>80282</v>
      </c>
    </row>
    <row r="40" spans="1:21" x14ac:dyDescent="0.25">
      <c r="A40">
        <v>2011</v>
      </c>
      <c r="B40" t="s">
        <v>71</v>
      </c>
      <c r="C40" t="s">
        <v>18</v>
      </c>
      <c r="D40" t="s">
        <v>89</v>
      </c>
      <c r="E40" s="1">
        <v>86475</v>
      </c>
      <c r="F40" s="1">
        <v>41694</v>
      </c>
      <c r="G40" s="1">
        <v>131256</v>
      </c>
      <c r="H40" s="1">
        <v>22848</v>
      </c>
      <c r="I40">
        <v>0</v>
      </c>
      <c r="J40">
        <v>35.4</v>
      </c>
      <c r="K40">
        <v>23.71</v>
      </c>
      <c r="L40">
        <v>49.18</v>
      </c>
      <c r="M40">
        <v>6.63</v>
      </c>
      <c r="N40">
        <v>0</v>
      </c>
      <c r="Q40">
        <v>2016</v>
      </c>
      <c r="R40">
        <v>0</v>
      </c>
      <c r="S40">
        <v>139136</v>
      </c>
      <c r="T40">
        <v>34547</v>
      </c>
      <c r="U40">
        <v>173683</v>
      </c>
    </row>
    <row r="41" spans="1:21" x14ac:dyDescent="0.25">
      <c r="A41">
        <v>2010</v>
      </c>
      <c r="B41" t="s">
        <v>71</v>
      </c>
      <c r="C41" t="s">
        <v>18</v>
      </c>
      <c r="D41" t="s">
        <v>89</v>
      </c>
      <c r="E41" s="1">
        <v>44903</v>
      </c>
      <c r="F41" s="1">
        <v>13900</v>
      </c>
      <c r="G41" s="1">
        <v>75906</v>
      </c>
      <c r="H41" s="1">
        <v>15818</v>
      </c>
      <c r="I41">
        <v>0</v>
      </c>
      <c r="J41">
        <v>16.7</v>
      </c>
      <c r="K41">
        <v>9.1999999999999993</v>
      </c>
      <c r="L41">
        <v>28.47</v>
      </c>
      <c r="M41">
        <v>4.8600000000000003</v>
      </c>
      <c r="N41">
        <v>0</v>
      </c>
      <c r="Q41">
        <v>2017</v>
      </c>
      <c r="R41">
        <v>0</v>
      </c>
      <c r="S41">
        <v>65224</v>
      </c>
      <c r="T41">
        <v>22117</v>
      </c>
      <c r="U41">
        <v>87341</v>
      </c>
    </row>
    <row r="42" spans="1:21" x14ac:dyDescent="0.25">
      <c r="A42">
        <v>2009</v>
      </c>
      <c r="B42" t="s">
        <v>71</v>
      </c>
      <c r="C42" t="s">
        <v>18</v>
      </c>
      <c r="D42" t="s">
        <v>89</v>
      </c>
      <c r="E42" s="1">
        <v>78158</v>
      </c>
      <c r="F42" s="1">
        <v>28720</v>
      </c>
      <c r="G42" s="1">
        <v>127597</v>
      </c>
      <c r="H42" s="1">
        <v>25224</v>
      </c>
      <c r="I42">
        <v>1</v>
      </c>
      <c r="J42">
        <v>25.6</v>
      </c>
      <c r="K42">
        <v>15.05</v>
      </c>
      <c r="L42">
        <v>40</v>
      </c>
      <c r="M42">
        <v>6.43</v>
      </c>
      <c r="N42">
        <v>1</v>
      </c>
      <c r="Q42">
        <v>2018</v>
      </c>
      <c r="R42">
        <v>0</v>
      </c>
      <c r="S42">
        <v>192675</v>
      </c>
      <c r="T42">
        <v>39110</v>
      </c>
      <c r="U42">
        <v>231785</v>
      </c>
    </row>
    <row r="43" spans="1:21" x14ac:dyDescent="0.25">
      <c r="A43">
        <v>2008</v>
      </c>
      <c r="B43" t="s">
        <v>71</v>
      </c>
      <c r="C43" t="s">
        <v>18</v>
      </c>
      <c r="D43" t="s">
        <v>89</v>
      </c>
      <c r="E43" s="1">
        <v>128613</v>
      </c>
      <c r="F43" s="1">
        <v>61272</v>
      </c>
      <c r="G43" s="1">
        <v>195954</v>
      </c>
      <c r="H43" s="1">
        <v>34358</v>
      </c>
      <c r="I43">
        <v>0</v>
      </c>
      <c r="J43">
        <v>36.799999999999997</v>
      </c>
      <c r="K43">
        <v>24.16</v>
      </c>
      <c r="L43">
        <v>51.51</v>
      </c>
      <c r="M43">
        <v>7.14</v>
      </c>
      <c r="N43">
        <v>0</v>
      </c>
      <c r="Q43">
        <v>2019</v>
      </c>
      <c r="R43">
        <v>0</v>
      </c>
      <c r="S43">
        <v>150550</v>
      </c>
      <c r="T43">
        <v>77607</v>
      </c>
      <c r="U43">
        <v>228157</v>
      </c>
    </row>
    <row r="44" spans="1:21" x14ac:dyDescent="0.25">
      <c r="A44">
        <v>2007</v>
      </c>
      <c r="B44" t="s">
        <v>71</v>
      </c>
      <c r="C44" t="s">
        <v>18</v>
      </c>
      <c r="D44" t="s">
        <v>89</v>
      </c>
      <c r="E44" s="1">
        <v>64770</v>
      </c>
      <c r="F44" s="1">
        <v>32249</v>
      </c>
      <c r="G44" s="1">
        <v>97292</v>
      </c>
      <c r="H44" s="1">
        <v>16593</v>
      </c>
      <c r="I44">
        <v>0</v>
      </c>
      <c r="J44">
        <v>26.1</v>
      </c>
      <c r="K44">
        <v>17.829999999999998</v>
      </c>
      <c r="L44">
        <v>36.47</v>
      </c>
      <c r="M44">
        <v>4.79</v>
      </c>
      <c r="N44">
        <v>0</v>
      </c>
      <c r="Q44" t="s">
        <v>20</v>
      </c>
      <c r="R44">
        <v>0</v>
      </c>
      <c r="S44">
        <v>609620</v>
      </c>
      <c r="T44">
        <v>191628</v>
      </c>
      <c r="U44">
        <v>801248</v>
      </c>
    </row>
    <row r="45" spans="1:21" x14ac:dyDescent="0.25">
      <c r="A45">
        <v>2006</v>
      </c>
      <c r="B45" t="s">
        <v>71</v>
      </c>
      <c r="C45" t="s">
        <v>18</v>
      </c>
      <c r="D45" t="s">
        <v>89</v>
      </c>
      <c r="E45" s="1">
        <v>128042</v>
      </c>
      <c r="F45" s="1">
        <v>69679</v>
      </c>
      <c r="G45" s="1">
        <v>186405</v>
      </c>
      <c r="H45" s="1">
        <v>29778</v>
      </c>
      <c r="I45">
        <v>0</v>
      </c>
      <c r="J45">
        <v>27.6</v>
      </c>
      <c r="K45">
        <v>19</v>
      </c>
      <c r="L45">
        <v>38.299999999999997</v>
      </c>
      <c r="M45">
        <v>4.96</v>
      </c>
      <c r="N45">
        <v>0</v>
      </c>
    </row>
    <row r="46" spans="1:21" x14ac:dyDescent="0.25">
      <c r="A46">
        <v>2005</v>
      </c>
      <c r="B46" t="s">
        <v>71</v>
      </c>
      <c r="C46" t="s">
        <v>18</v>
      </c>
      <c r="D46" t="s">
        <v>89</v>
      </c>
      <c r="E46" s="1">
        <v>62535</v>
      </c>
      <c r="F46" s="1">
        <v>24282</v>
      </c>
      <c r="G46" s="1">
        <v>100787</v>
      </c>
      <c r="H46" s="1">
        <v>19517</v>
      </c>
      <c r="I46">
        <v>0</v>
      </c>
      <c r="J46">
        <v>30.1</v>
      </c>
      <c r="K46">
        <v>18.059999999999999</v>
      </c>
      <c r="L46">
        <v>45.69</v>
      </c>
      <c r="M46">
        <v>7.19</v>
      </c>
      <c r="N46">
        <v>0</v>
      </c>
      <c r="Q46" s="2" t="s">
        <v>48</v>
      </c>
      <c r="R46" s="2" t="s">
        <v>69</v>
      </c>
    </row>
    <row r="47" spans="1:21" x14ac:dyDescent="0.25">
      <c r="A47">
        <v>2004</v>
      </c>
      <c r="B47" t="s">
        <v>71</v>
      </c>
      <c r="C47" t="s">
        <v>18</v>
      </c>
      <c r="D47" t="s">
        <v>89</v>
      </c>
      <c r="E47" s="1">
        <v>22575</v>
      </c>
      <c r="F47" s="1">
        <v>3060</v>
      </c>
      <c r="G47" s="1">
        <v>42089</v>
      </c>
      <c r="H47" s="1">
        <v>9956</v>
      </c>
      <c r="I47">
        <v>1</v>
      </c>
      <c r="J47">
        <v>8.8000000000000007</v>
      </c>
      <c r="K47">
        <v>3.88</v>
      </c>
      <c r="L47">
        <v>18.850000000000001</v>
      </c>
      <c r="M47">
        <v>3.59</v>
      </c>
      <c r="N47">
        <v>1</v>
      </c>
      <c r="Q47" s="2" t="s">
        <v>2</v>
      </c>
      <c r="R47" t="s">
        <v>72</v>
      </c>
      <c r="S47" t="s">
        <v>71</v>
      </c>
      <c r="T47" t="s">
        <v>70</v>
      </c>
      <c r="U47" t="s">
        <v>20</v>
      </c>
    </row>
    <row r="48" spans="1:21" x14ac:dyDescent="0.25">
      <c r="A48">
        <v>2003</v>
      </c>
      <c r="B48" t="s">
        <v>71</v>
      </c>
      <c r="C48" t="s">
        <v>18</v>
      </c>
      <c r="D48" t="s">
        <v>89</v>
      </c>
      <c r="E48" s="1">
        <v>62564</v>
      </c>
      <c r="F48" s="1">
        <v>25842</v>
      </c>
      <c r="G48" s="1">
        <v>99286</v>
      </c>
      <c r="H48" s="1">
        <v>18736</v>
      </c>
      <c r="I48">
        <v>0</v>
      </c>
      <c r="J48">
        <v>19.2</v>
      </c>
      <c r="K48">
        <v>11.56</v>
      </c>
      <c r="L48">
        <v>30.25</v>
      </c>
      <c r="M48">
        <v>4.75</v>
      </c>
      <c r="N48">
        <v>0</v>
      </c>
      <c r="Q48">
        <v>2015</v>
      </c>
      <c r="S48">
        <v>20736</v>
      </c>
      <c r="T48">
        <v>9979</v>
      </c>
      <c r="U48">
        <v>15357.5</v>
      </c>
    </row>
    <row r="49" spans="1:23" x14ac:dyDescent="0.25">
      <c r="A49">
        <v>2002</v>
      </c>
      <c r="B49" t="s">
        <v>71</v>
      </c>
      <c r="C49" t="s">
        <v>18</v>
      </c>
      <c r="D49" t="s">
        <v>89</v>
      </c>
      <c r="E49" s="1">
        <v>48557</v>
      </c>
      <c r="F49" s="1">
        <v>17570</v>
      </c>
      <c r="G49" s="1">
        <v>79544</v>
      </c>
      <c r="H49" s="1">
        <v>15810</v>
      </c>
      <c r="I49">
        <v>0</v>
      </c>
      <c r="J49">
        <v>13.9</v>
      </c>
      <c r="K49">
        <v>7.93</v>
      </c>
      <c r="L49">
        <v>23.18</v>
      </c>
      <c r="M49">
        <v>3.83</v>
      </c>
      <c r="N49">
        <v>0</v>
      </c>
      <c r="Q49">
        <v>2016</v>
      </c>
      <c r="S49">
        <v>28540</v>
      </c>
      <c r="T49">
        <v>12179</v>
      </c>
      <c r="U49">
        <v>20359.5</v>
      </c>
    </row>
    <row r="50" spans="1:23" x14ac:dyDescent="0.25">
      <c r="A50">
        <v>2001</v>
      </c>
      <c r="B50" t="s">
        <v>71</v>
      </c>
      <c r="C50" t="s">
        <v>18</v>
      </c>
      <c r="D50" t="s">
        <v>89</v>
      </c>
      <c r="E50" s="1">
        <v>150136</v>
      </c>
      <c r="F50" s="1">
        <v>89368</v>
      </c>
      <c r="G50" s="1">
        <v>210904</v>
      </c>
      <c r="H50" s="1">
        <v>31005</v>
      </c>
      <c r="I50">
        <v>0</v>
      </c>
      <c r="J50">
        <v>31.5</v>
      </c>
      <c r="K50">
        <v>22.87</v>
      </c>
      <c r="L50">
        <v>41.64</v>
      </c>
      <c r="M50">
        <v>4.84</v>
      </c>
      <c r="N50">
        <v>0</v>
      </c>
      <c r="Q50">
        <v>2017</v>
      </c>
      <c r="S50">
        <v>18095</v>
      </c>
      <c r="T50">
        <v>9595</v>
      </c>
      <c r="U50">
        <v>13845</v>
      </c>
    </row>
    <row r="51" spans="1:23" x14ac:dyDescent="0.25">
      <c r="A51">
        <v>2000</v>
      </c>
      <c r="B51" t="s">
        <v>71</v>
      </c>
      <c r="C51" t="s">
        <v>18</v>
      </c>
      <c r="D51" t="s">
        <v>89</v>
      </c>
      <c r="E51" s="1">
        <v>104702</v>
      </c>
      <c r="F51" s="1">
        <v>54900</v>
      </c>
      <c r="G51" s="1">
        <v>154504</v>
      </c>
      <c r="H51" s="1">
        <v>25410</v>
      </c>
      <c r="I51">
        <v>0</v>
      </c>
      <c r="J51">
        <v>28.5</v>
      </c>
      <c r="K51">
        <v>19.54</v>
      </c>
      <c r="L51">
        <v>39.659999999999997</v>
      </c>
      <c r="M51">
        <v>5.18</v>
      </c>
      <c r="N51">
        <v>0</v>
      </c>
      <c r="Q51">
        <v>2018</v>
      </c>
      <c r="S51">
        <v>36831</v>
      </c>
      <c r="T51">
        <v>13246</v>
      </c>
      <c r="U51">
        <v>25038.5</v>
      </c>
    </row>
    <row r="52" spans="1:23" x14ac:dyDescent="0.25">
      <c r="A52">
        <v>1999</v>
      </c>
      <c r="B52" t="s">
        <v>71</v>
      </c>
      <c r="C52" t="s">
        <v>18</v>
      </c>
      <c r="D52" t="s">
        <v>89</v>
      </c>
      <c r="E52" s="1">
        <v>161650</v>
      </c>
      <c r="F52" s="1">
        <v>93395</v>
      </c>
      <c r="G52" s="1">
        <v>229904</v>
      </c>
      <c r="H52" s="1">
        <v>34824</v>
      </c>
      <c r="I52">
        <v>0</v>
      </c>
      <c r="J52">
        <v>27.3</v>
      </c>
      <c r="K52">
        <v>19.45</v>
      </c>
      <c r="L52">
        <v>36.94</v>
      </c>
      <c r="M52">
        <v>4.49</v>
      </c>
      <c r="N52">
        <v>0</v>
      </c>
      <c r="Q52">
        <v>2019</v>
      </c>
      <c r="S52">
        <v>31664</v>
      </c>
      <c r="T52">
        <v>20877</v>
      </c>
      <c r="U52">
        <v>26270.5</v>
      </c>
    </row>
    <row r="53" spans="1:23" x14ac:dyDescent="0.25">
      <c r="A53">
        <v>1998</v>
      </c>
      <c r="B53" t="s">
        <v>71</v>
      </c>
      <c r="C53" t="s">
        <v>18</v>
      </c>
      <c r="D53" t="s">
        <v>89</v>
      </c>
      <c r="E53" s="1">
        <v>108336</v>
      </c>
      <c r="F53" s="1">
        <v>61174</v>
      </c>
      <c r="G53" s="1">
        <v>155498</v>
      </c>
      <c r="H53" s="1">
        <v>24063</v>
      </c>
      <c r="I53">
        <v>0</v>
      </c>
      <c r="J53">
        <v>27.7</v>
      </c>
      <c r="K53">
        <v>19.649999999999999</v>
      </c>
      <c r="L53">
        <v>37.51</v>
      </c>
      <c r="M53">
        <v>4.59</v>
      </c>
      <c r="N53">
        <v>0</v>
      </c>
      <c r="Q53" t="s">
        <v>20</v>
      </c>
      <c r="S53">
        <v>27173.200000000001</v>
      </c>
      <c r="T53">
        <v>13175.2</v>
      </c>
      <c r="U53">
        <v>20174.2</v>
      </c>
    </row>
    <row r="54" spans="1:23" ht="15.75" thickBot="1" x14ac:dyDescent="0.3">
      <c r="A54">
        <v>1997</v>
      </c>
      <c r="B54" t="s">
        <v>71</v>
      </c>
      <c r="C54" t="s">
        <v>18</v>
      </c>
      <c r="D54" t="s">
        <v>89</v>
      </c>
      <c r="E54" s="1">
        <v>196692</v>
      </c>
      <c r="F54" s="1">
        <v>118628</v>
      </c>
      <c r="G54" s="1">
        <v>274755</v>
      </c>
      <c r="H54" s="1">
        <v>39829</v>
      </c>
      <c r="I54">
        <v>0</v>
      </c>
      <c r="J54">
        <v>35.5</v>
      </c>
      <c r="K54">
        <v>26.25</v>
      </c>
      <c r="L54">
        <v>46.05</v>
      </c>
      <c r="M54">
        <v>5.1100000000000003</v>
      </c>
      <c r="N54">
        <v>0</v>
      </c>
    </row>
    <row r="55" spans="1:23" x14ac:dyDescent="0.25">
      <c r="A55">
        <v>1996</v>
      </c>
      <c r="B55" t="s">
        <v>71</v>
      </c>
      <c r="C55" t="s">
        <v>18</v>
      </c>
      <c r="D55" t="s">
        <v>89</v>
      </c>
      <c r="E55" s="1">
        <v>78039</v>
      </c>
      <c r="F55" s="1">
        <v>39957</v>
      </c>
      <c r="G55" s="1">
        <v>116120</v>
      </c>
      <c r="H55" s="1">
        <v>19430</v>
      </c>
      <c r="I55">
        <v>0</v>
      </c>
      <c r="J55">
        <v>17.8</v>
      </c>
      <c r="K55">
        <v>11.7</v>
      </c>
      <c r="L55">
        <v>26.26</v>
      </c>
      <c r="M55">
        <v>3.7</v>
      </c>
      <c r="N55">
        <v>0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71</v>
      </c>
      <c r="C56" t="s">
        <v>18</v>
      </c>
      <c r="D56" t="s">
        <v>89</v>
      </c>
      <c r="E56" s="1">
        <v>160925</v>
      </c>
      <c r="F56" s="1">
        <v>104250</v>
      </c>
      <c r="G56" s="1">
        <v>217599</v>
      </c>
      <c r="H56" s="1">
        <v>28916</v>
      </c>
      <c r="I56">
        <v>0</v>
      </c>
      <c r="J56">
        <v>28.6</v>
      </c>
      <c r="K56">
        <v>21.59</v>
      </c>
      <c r="L56">
        <v>36.75</v>
      </c>
      <c r="M56">
        <v>3.89</v>
      </c>
      <c r="N56">
        <v>0</v>
      </c>
      <c r="Q56" s="14">
        <v>2015</v>
      </c>
      <c r="R56">
        <v>80282</v>
      </c>
      <c r="S56">
        <v>62035</v>
      </c>
      <c r="T56" s="3">
        <f>S56/R56</f>
        <v>0.77271368426297304</v>
      </c>
      <c r="U56">
        <v>20736</v>
      </c>
      <c r="V56">
        <v>24325</v>
      </c>
      <c r="W56" s="31">
        <f>SQRT((U56/R56)^2+(V56*T56/R56)^2)</f>
        <v>0.34861064190878371</v>
      </c>
    </row>
    <row r="57" spans="1:23" x14ac:dyDescent="0.25">
      <c r="A57">
        <v>1994</v>
      </c>
      <c r="B57" t="s">
        <v>71</v>
      </c>
      <c r="C57" t="s">
        <v>18</v>
      </c>
      <c r="D57" t="s">
        <v>89</v>
      </c>
      <c r="E57" s="1">
        <v>198465</v>
      </c>
      <c r="F57" s="1">
        <v>131609</v>
      </c>
      <c r="G57" s="1">
        <v>265320</v>
      </c>
      <c r="H57" s="1">
        <v>34111</v>
      </c>
      <c r="I57">
        <v>0</v>
      </c>
      <c r="J57">
        <v>29.4</v>
      </c>
      <c r="K57">
        <v>22.45</v>
      </c>
      <c r="L57">
        <v>37.54</v>
      </c>
      <c r="M57">
        <v>3.87</v>
      </c>
      <c r="N57">
        <v>0</v>
      </c>
      <c r="Q57" s="14">
        <v>2016</v>
      </c>
      <c r="R57">
        <v>173683</v>
      </c>
      <c r="S57">
        <v>139136</v>
      </c>
      <c r="T57" s="3">
        <f t="shared" ref="T57:T60" si="8">S57/R57</f>
        <v>0.801091643972064</v>
      </c>
      <c r="U57">
        <v>28540</v>
      </c>
      <c r="V57">
        <v>32851</v>
      </c>
      <c r="W57" s="31">
        <f t="shared" ref="W57:W60" si="9">SQRT((U57/R57)^2+(V57*T57/R57)^2)</f>
        <v>0.22351850022582542</v>
      </c>
    </row>
    <row r="58" spans="1:23" x14ac:dyDescent="0.25">
      <c r="A58">
        <v>1993</v>
      </c>
      <c r="B58" t="s">
        <v>71</v>
      </c>
      <c r="C58" t="s">
        <v>18</v>
      </c>
      <c r="D58" t="s">
        <v>89</v>
      </c>
      <c r="E58" s="1">
        <v>236658</v>
      </c>
      <c r="F58" s="1">
        <v>148332</v>
      </c>
      <c r="G58" s="1">
        <v>324984</v>
      </c>
      <c r="H58" s="1">
        <v>45065</v>
      </c>
      <c r="I58">
        <v>0</v>
      </c>
      <c r="J58">
        <v>26.3</v>
      </c>
      <c r="K58">
        <v>19.399999999999999</v>
      </c>
      <c r="L58">
        <v>34.71</v>
      </c>
      <c r="M58">
        <v>3.92</v>
      </c>
      <c r="N58">
        <v>0</v>
      </c>
      <c r="Q58" s="14">
        <v>2017</v>
      </c>
      <c r="R58">
        <v>87341</v>
      </c>
      <c r="S58">
        <v>65224</v>
      </c>
      <c r="T58" s="3">
        <f t="shared" si="8"/>
        <v>0.74677413814817784</v>
      </c>
      <c r="U58">
        <v>18095</v>
      </c>
      <c r="V58">
        <v>21783</v>
      </c>
      <c r="W58" s="31">
        <f t="shared" si="9"/>
        <v>0.27858563656454544</v>
      </c>
    </row>
    <row r="59" spans="1:23" x14ac:dyDescent="0.25">
      <c r="A59">
        <v>2020</v>
      </c>
      <c r="B59" t="s">
        <v>72</v>
      </c>
      <c r="C59" t="s">
        <v>18</v>
      </c>
      <c r="D59" t="s">
        <v>89</v>
      </c>
      <c r="E59">
        <v>1680</v>
      </c>
      <c r="F59">
        <v>0</v>
      </c>
      <c r="G59">
        <v>5929</v>
      </c>
      <c r="H59">
        <v>2168</v>
      </c>
      <c r="I59">
        <v>1</v>
      </c>
      <c r="J59">
        <v>0.5</v>
      </c>
      <c r="K59">
        <v>0.04</v>
      </c>
      <c r="L59">
        <v>6.17</v>
      </c>
      <c r="M59">
        <v>0.67</v>
      </c>
      <c r="N59">
        <v>1</v>
      </c>
      <c r="Q59" s="14">
        <v>2018</v>
      </c>
      <c r="R59">
        <v>231785</v>
      </c>
      <c r="S59">
        <v>192675</v>
      </c>
      <c r="T59" s="3">
        <f t="shared" si="8"/>
        <v>0.83126604396315551</v>
      </c>
      <c r="U59">
        <v>36831</v>
      </c>
      <c r="V59">
        <v>41706</v>
      </c>
      <c r="W59" s="31">
        <f t="shared" si="9"/>
        <v>0.21822418670181101</v>
      </c>
    </row>
    <row r="60" spans="1:23" ht="15.75" thickBot="1" x14ac:dyDescent="0.3">
      <c r="A60">
        <v>2019</v>
      </c>
      <c r="B60" t="s">
        <v>72</v>
      </c>
      <c r="C60" t="s">
        <v>18</v>
      </c>
      <c r="D60" t="s">
        <v>89</v>
      </c>
      <c r="E60" s="1">
        <v>0</v>
      </c>
      <c r="G60" s="1"/>
      <c r="H60" s="1"/>
      <c r="I60">
        <v>2</v>
      </c>
      <c r="J60">
        <v>0</v>
      </c>
      <c r="N60">
        <v>2</v>
      </c>
      <c r="Q60" s="16">
        <v>2019</v>
      </c>
      <c r="R60" s="17">
        <v>228157</v>
      </c>
      <c r="S60" s="17">
        <v>150550</v>
      </c>
      <c r="T60" s="28">
        <f t="shared" si="8"/>
        <v>0.65985264532755949</v>
      </c>
      <c r="U60" s="17">
        <v>31664</v>
      </c>
      <c r="V60" s="17">
        <v>41458</v>
      </c>
      <c r="W60" s="32">
        <f t="shared" si="9"/>
        <v>0.18340257508427871</v>
      </c>
    </row>
    <row r="61" spans="1:23" x14ac:dyDescent="0.25">
      <c r="A61">
        <v>2018</v>
      </c>
      <c r="B61" t="s">
        <v>72</v>
      </c>
      <c r="C61" t="s">
        <v>18</v>
      </c>
      <c r="D61" t="s">
        <v>89</v>
      </c>
      <c r="E61" s="1">
        <v>0</v>
      </c>
      <c r="G61" s="1"/>
      <c r="H61" s="1"/>
      <c r="I61">
        <v>2</v>
      </c>
      <c r="J61">
        <v>0</v>
      </c>
      <c r="N61">
        <v>2</v>
      </c>
    </row>
    <row r="62" spans="1:23" x14ac:dyDescent="0.25">
      <c r="A62">
        <v>2017</v>
      </c>
      <c r="B62" t="s">
        <v>72</v>
      </c>
      <c r="C62" t="s">
        <v>18</v>
      </c>
      <c r="D62" t="s">
        <v>89</v>
      </c>
      <c r="E62" s="1">
        <v>0</v>
      </c>
      <c r="G62" s="1"/>
      <c r="H62" s="1"/>
      <c r="I62">
        <v>2</v>
      </c>
      <c r="J62">
        <v>0</v>
      </c>
      <c r="N62">
        <v>2</v>
      </c>
    </row>
    <row r="63" spans="1:23" x14ac:dyDescent="0.25">
      <c r="A63">
        <v>2016</v>
      </c>
      <c r="B63" t="s">
        <v>72</v>
      </c>
      <c r="C63" t="s">
        <v>18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72</v>
      </c>
      <c r="C64" t="s">
        <v>18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72</v>
      </c>
      <c r="C65" t="s">
        <v>18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72</v>
      </c>
      <c r="C66" t="s">
        <v>18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72</v>
      </c>
      <c r="C67" t="s">
        <v>18</v>
      </c>
      <c r="D67" t="s">
        <v>89</v>
      </c>
      <c r="E67" s="1">
        <v>0</v>
      </c>
      <c r="G67" s="1"/>
      <c r="H67" s="1"/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72</v>
      </c>
      <c r="C68" t="s">
        <v>18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72</v>
      </c>
      <c r="C69" t="s">
        <v>18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72</v>
      </c>
      <c r="C70" t="s">
        <v>18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72</v>
      </c>
      <c r="C71" t="s">
        <v>18</v>
      </c>
      <c r="D71" t="s">
        <v>89</v>
      </c>
      <c r="E71">
        <v>0</v>
      </c>
      <c r="I71">
        <v>2</v>
      </c>
      <c r="J71">
        <v>0</v>
      </c>
      <c r="N71">
        <v>2</v>
      </c>
    </row>
    <row r="72" spans="1:14" x14ac:dyDescent="0.25">
      <c r="A72">
        <v>2007</v>
      </c>
      <c r="B72" t="s">
        <v>72</v>
      </c>
      <c r="C72" t="s">
        <v>18</v>
      </c>
      <c r="D72" t="s">
        <v>89</v>
      </c>
      <c r="E72" s="1">
        <v>0</v>
      </c>
      <c r="G72" s="1"/>
      <c r="H72" s="1"/>
      <c r="I72">
        <v>2</v>
      </c>
      <c r="J72">
        <v>0</v>
      </c>
      <c r="N72">
        <v>2</v>
      </c>
    </row>
    <row r="73" spans="1:14" x14ac:dyDescent="0.25">
      <c r="A73">
        <v>2006</v>
      </c>
      <c r="B73" t="s">
        <v>72</v>
      </c>
      <c r="C73" t="s">
        <v>18</v>
      </c>
      <c r="D73" t="s">
        <v>89</v>
      </c>
      <c r="E73" s="1">
        <v>0</v>
      </c>
      <c r="G73" s="1"/>
      <c r="H73" s="1"/>
      <c r="I73">
        <v>2</v>
      </c>
      <c r="J73">
        <v>0</v>
      </c>
      <c r="N73">
        <v>2</v>
      </c>
    </row>
    <row r="74" spans="1:14" x14ac:dyDescent="0.25">
      <c r="A74">
        <v>2005</v>
      </c>
      <c r="B74" t="s">
        <v>72</v>
      </c>
      <c r="C74" t="s">
        <v>18</v>
      </c>
      <c r="D74" t="s">
        <v>89</v>
      </c>
      <c r="E74">
        <v>0</v>
      </c>
      <c r="I74">
        <v>2</v>
      </c>
      <c r="J74">
        <v>0</v>
      </c>
      <c r="N74">
        <v>2</v>
      </c>
    </row>
    <row r="75" spans="1:14" x14ac:dyDescent="0.25">
      <c r="A75">
        <v>2004</v>
      </c>
      <c r="B75" t="s">
        <v>72</v>
      </c>
      <c r="C75" t="s">
        <v>18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72</v>
      </c>
      <c r="C76" t="s">
        <v>18</v>
      </c>
      <c r="D76" t="s">
        <v>89</v>
      </c>
      <c r="E76" s="1">
        <v>0</v>
      </c>
      <c r="G76" s="1"/>
      <c r="H76" s="1"/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72</v>
      </c>
      <c r="C77" t="s">
        <v>18</v>
      </c>
      <c r="D77" t="s">
        <v>89</v>
      </c>
      <c r="E77">
        <v>0</v>
      </c>
      <c r="I77">
        <v>2</v>
      </c>
      <c r="J77">
        <v>0</v>
      </c>
      <c r="N77">
        <v>2</v>
      </c>
    </row>
    <row r="78" spans="1:14" x14ac:dyDescent="0.25">
      <c r="A78">
        <v>2001</v>
      </c>
      <c r="B78" t="s">
        <v>72</v>
      </c>
      <c r="C78" t="s">
        <v>18</v>
      </c>
      <c r="D78" t="s">
        <v>89</v>
      </c>
      <c r="E78">
        <v>2605</v>
      </c>
      <c r="F78">
        <v>0</v>
      </c>
      <c r="G78">
        <v>8319</v>
      </c>
      <c r="H78">
        <v>2916</v>
      </c>
      <c r="I78">
        <v>1</v>
      </c>
      <c r="J78">
        <v>0.5</v>
      </c>
      <c r="K78">
        <v>0.06</v>
      </c>
      <c r="L78">
        <v>4.68</v>
      </c>
      <c r="M78">
        <v>0.61</v>
      </c>
      <c r="N78">
        <v>1</v>
      </c>
    </row>
    <row r="79" spans="1:14" x14ac:dyDescent="0.25">
      <c r="A79">
        <v>2000</v>
      </c>
      <c r="B79" t="s">
        <v>72</v>
      </c>
      <c r="C79" t="s">
        <v>18</v>
      </c>
      <c r="D79" t="s">
        <v>89</v>
      </c>
      <c r="E79">
        <v>0</v>
      </c>
      <c r="I79">
        <v>2</v>
      </c>
      <c r="J79">
        <v>0</v>
      </c>
      <c r="N79">
        <v>2</v>
      </c>
    </row>
    <row r="80" spans="1:14" x14ac:dyDescent="0.25">
      <c r="A80">
        <v>1999</v>
      </c>
      <c r="B80" t="s">
        <v>72</v>
      </c>
      <c r="C80" t="s">
        <v>18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72</v>
      </c>
      <c r="C81" t="s">
        <v>18</v>
      </c>
      <c r="D81" t="s">
        <v>89</v>
      </c>
      <c r="E81" s="1">
        <v>0</v>
      </c>
      <c r="G81" s="1"/>
      <c r="H81" s="1"/>
      <c r="I81">
        <v>2</v>
      </c>
      <c r="J81">
        <v>0</v>
      </c>
      <c r="N81">
        <v>2</v>
      </c>
    </row>
    <row r="82" spans="1:14" x14ac:dyDescent="0.25">
      <c r="A82">
        <v>1997</v>
      </c>
      <c r="B82" t="s">
        <v>72</v>
      </c>
      <c r="C82" t="s">
        <v>18</v>
      </c>
      <c r="D82" t="s">
        <v>89</v>
      </c>
      <c r="E82" s="1">
        <v>0</v>
      </c>
      <c r="G82" s="1"/>
      <c r="H82" s="1"/>
      <c r="I82">
        <v>2</v>
      </c>
      <c r="J82">
        <v>0</v>
      </c>
      <c r="N82">
        <v>2</v>
      </c>
    </row>
    <row r="83" spans="1:14" x14ac:dyDescent="0.25">
      <c r="A83">
        <v>1996</v>
      </c>
      <c r="B83" t="s">
        <v>72</v>
      </c>
      <c r="C83" t="s">
        <v>18</v>
      </c>
      <c r="D83" t="s">
        <v>89</v>
      </c>
      <c r="E83" s="1">
        <v>0</v>
      </c>
      <c r="G83" s="1"/>
      <c r="H83" s="1"/>
      <c r="I83">
        <v>2</v>
      </c>
      <c r="J83">
        <v>0</v>
      </c>
      <c r="N83">
        <v>2</v>
      </c>
    </row>
    <row r="84" spans="1:14" x14ac:dyDescent="0.25">
      <c r="A84">
        <v>1995</v>
      </c>
      <c r="B84" t="s">
        <v>72</v>
      </c>
      <c r="C84" t="s">
        <v>18</v>
      </c>
      <c r="D84" t="s">
        <v>89</v>
      </c>
      <c r="E84" s="1">
        <v>0</v>
      </c>
      <c r="G84" s="1"/>
      <c r="H84" s="1"/>
      <c r="I84">
        <v>2</v>
      </c>
      <c r="J84">
        <v>0</v>
      </c>
      <c r="N84">
        <v>2</v>
      </c>
    </row>
    <row r="85" spans="1:14" x14ac:dyDescent="0.25">
      <c r="A85">
        <v>1994</v>
      </c>
      <c r="B85" t="s">
        <v>72</v>
      </c>
      <c r="C85" t="s">
        <v>18</v>
      </c>
      <c r="D85" t="s">
        <v>89</v>
      </c>
      <c r="E85">
        <v>0</v>
      </c>
      <c r="I85">
        <v>2</v>
      </c>
      <c r="J85">
        <v>0</v>
      </c>
      <c r="N85">
        <v>2</v>
      </c>
    </row>
    <row r="86" spans="1:14" x14ac:dyDescent="0.25">
      <c r="A86">
        <v>1993</v>
      </c>
      <c r="B86" t="s">
        <v>72</v>
      </c>
      <c r="C86" t="s">
        <v>18</v>
      </c>
      <c r="D86" t="s">
        <v>89</v>
      </c>
      <c r="E86" s="1">
        <v>0</v>
      </c>
      <c r="G86" s="1"/>
      <c r="H86" s="1"/>
      <c r="I86">
        <v>2</v>
      </c>
      <c r="J86">
        <v>0</v>
      </c>
      <c r="N86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0E1B-7E4E-4BC4-988D-81FAF27A9F4F}">
  <dimension ref="A1:AA86"/>
  <sheetViews>
    <sheetView topLeftCell="N23" workbookViewId="0">
      <selection activeCell="U29" sqref="U29"/>
    </sheetView>
  </sheetViews>
  <sheetFormatPr defaultRowHeight="15" x14ac:dyDescent="0.25"/>
  <cols>
    <col min="17" max="17" width="15" bestFit="1" customWidth="1"/>
    <col min="18" max="20" width="24" bestFit="1" customWidth="1"/>
    <col min="21" max="21" width="11.28515625" bestFit="1" customWidth="1"/>
  </cols>
  <sheetData>
    <row r="1" spans="1:27" ht="15.75" thickBot="1" x14ac:dyDescent="0.3">
      <c r="A1" t="s">
        <v>97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69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70</v>
      </c>
      <c r="C3" t="s">
        <v>19</v>
      </c>
      <c r="D3" t="s">
        <v>89</v>
      </c>
      <c r="E3" s="1">
        <v>14657</v>
      </c>
      <c r="F3">
        <v>242</v>
      </c>
      <c r="G3" s="1">
        <v>29071</v>
      </c>
      <c r="H3" s="1">
        <v>7354</v>
      </c>
      <c r="I3">
        <v>1</v>
      </c>
      <c r="J3">
        <v>4.5999999999999996</v>
      </c>
      <c r="K3">
        <v>1.78</v>
      </c>
      <c r="L3">
        <v>11.29</v>
      </c>
      <c r="M3">
        <v>2.17</v>
      </c>
      <c r="N3">
        <v>1</v>
      </c>
      <c r="Q3" s="14">
        <v>2015</v>
      </c>
      <c r="R3" s="3">
        <v>0.28085089964374366</v>
      </c>
      <c r="S3" s="3">
        <v>0.16651133842048288</v>
      </c>
    </row>
    <row r="4" spans="1:27" x14ac:dyDescent="0.25">
      <c r="A4">
        <v>2019</v>
      </c>
      <c r="B4" t="s">
        <v>70</v>
      </c>
      <c r="C4" t="s">
        <v>19</v>
      </c>
      <c r="D4" t="s">
        <v>89</v>
      </c>
      <c r="E4" s="1">
        <v>17770</v>
      </c>
      <c r="F4">
        <v>822</v>
      </c>
      <c r="G4" s="1">
        <v>34718</v>
      </c>
      <c r="H4" s="1">
        <v>8647</v>
      </c>
      <c r="I4">
        <v>1</v>
      </c>
      <c r="J4">
        <v>3.9</v>
      </c>
      <c r="K4">
        <v>1.53</v>
      </c>
      <c r="L4">
        <v>9.41</v>
      </c>
      <c r="M4">
        <v>1.8</v>
      </c>
      <c r="N4">
        <v>1</v>
      </c>
      <c r="Q4" s="14">
        <v>2016</v>
      </c>
      <c r="R4" s="3">
        <v>0.72058425750608601</v>
      </c>
      <c r="S4" s="3">
        <v>0.628335900763346</v>
      </c>
    </row>
    <row r="5" spans="1:27" x14ac:dyDescent="0.25">
      <c r="A5">
        <v>2018</v>
      </c>
      <c r="B5" t="s">
        <v>70</v>
      </c>
      <c r="C5" t="s">
        <v>19</v>
      </c>
      <c r="D5" t="s">
        <v>89</v>
      </c>
      <c r="E5" s="1">
        <v>32140</v>
      </c>
      <c r="F5" s="1">
        <v>9133</v>
      </c>
      <c r="G5" s="1">
        <v>55146</v>
      </c>
      <c r="H5" s="1">
        <v>11738</v>
      </c>
      <c r="I5">
        <v>0</v>
      </c>
      <c r="J5">
        <v>4.4000000000000004</v>
      </c>
      <c r="K5">
        <v>2.21</v>
      </c>
      <c r="L5">
        <v>8.4700000000000006</v>
      </c>
      <c r="M5">
        <v>1.5</v>
      </c>
      <c r="N5">
        <v>0</v>
      </c>
      <c r="Q5" s="14">
        <v>2017</v>
      </c>
      <c r="R5" s="3">
        <v>0.53874866033482394</v>
      </c>
      <c r="S5" s="3">
        <v>0.35269314209774405</v>
      </c>
    </row>
    <row r="6" spans="1:27" x14ac:dyDescent="0.25">
      <c r="A6">
        <v>2017</v>
      </c>
      <c r="B6" t="s">
        <v>70</v>
      </c>
      <c r="C6" t="s">
        <v>19</v>
      </c>
      <c r="D6" t="s">
        <v>89</v>
      </c>
      <c r="E6" s="1">
        <v>14578</v>
      </c>
      <c r="F6">
        <v>0</v>
      </c>
      <c r="G6" s="1">
        <v>29424</v>
      </c>
      <c r="H6" s="1">
        <v>7575</v>
      </c>
      <c r="I6">
        <v>1</v>
      </c>
      <c r="J6">
        <v>3.7</v>
      </c>
      <c r="K6">
        <v>1.37</v>
      </c>
      <c r="L6">
        <v>9.61</v>
      </c>
      <c r="M6">
        <v>1.85</v>
      </c>
      <c r="N6">
        <v>1</v>
      </c>
      <c r="Q6" s="14">
        <v>2018</v>
      </c>
      <c r="R6" s="3">
        <v>0.66073227391402667</v>
      </c>
      <c r="S6" s="3">
        <v>0.31731726036979163</v>
      </c>
    </row>
    <row r="7" spans="1:27" ht="15.75" thickBot="1" x14ac:dyDescent="0.3">
      <c r="A7">
        <v>2016</v>
      </c>
      <c r="B7" t="s">
        <v>70</v>
      </c>
      <c r="C7" t="s">
        <v>19</v>
      </c>
      <c r="D7" t="s">
        <v>89</v>
      </c>
      <c r="E7" s="1">
        <v>7992</v>
      </c>
      <c r="F7">
        <v>0</v>
      </c>
      <c r="G7" s="1">
        <v>18320</v>
      </c>
      <c r="H7" s="1">
        <v>5270</v>
      </c>
      <c r="I7">
        <v>1</v>
      </c>
      <c r="J7">
        <v>2.7</v>
      </c>
      <c r="K7">
        <v>0.75</v>
      </c>
      <c r="L7">
        <v>9.09</v>
      </c>
      <c r="M7">
        <v>1.72</v>
      </c>
      <c r="N7">
        <v>1</v>
      </c>
      <c r="Q7" s="16">
        <v>2019</v>
      </c>
      <c r="R7" s="28">
        <v>0.52446726875627181</v>
      </c>
      <c r="S7" s="3">
        <v>0.3228460666047534</v>
      </c>
    </row>
    <row r="8" spans="1:27" x14ac:dyDescent="0.25">
      <c r="A8">
        <v>2015</v>
      </c>
      <c r="B8" t="s">
        <v>70</v>
      </c>
      <c r="C8" t="s">
        <v>19</v>
      </c>
      <c r="D8" t="s">
        <v>89</v>
      </c>
      <c r="E8" s="1">
        <v>21837</v>
      </c>
      <c r="F8">
        <v>120</v>
      </c>
      <c r="G8" s="1">
        <v>43554</v>
      </c>
      <c r="H8" s="1">
        <v>11080</v>
      </c>
      <c r="I8">
        <v>1</v>
      </c>
      <c r="J8">
        <v>5.0999999999999996</v>
      </c>
      <c r="K8">
        <v>1.94</v>
      </c>
      <c r="L8">
        <v>12.53</v>
      </c>
      <c r="M8">
        <v>2.42</v>
      </c>
      <c r="N8">
        <v>1</v>
      </c>
    </row>
    <row r="9" spans="1:27" x14ac:dyDescent="0.25">
      <c r="A9">
        <v>2014</v>
      </c>
      <c r="B9" t="s">
        <v>70</v>
      </c>
      <c r="C9" t="s">
        <v>19</v>
      </c>
      <c r="D9" t="s">
        <v>89</v>
      </c>
      <c r="E9" s="1">
        <v>29936</v>
      </c>
      <c r="F9" s="1">
        <v>5122</v>
      </c>
      <c r="G9" s="1">
        <v>54750</v>
      </c>
      <c r="H9" s="1">
        <v>12661</v>
      </c>
      <c r="I9">
        <v>1</v>
      </c>
      <c r="J9">
        <v>10.5</v>
      </c>
      <c r="K9">
        <v>4.8600000000000003</v>
      </c>
      <c r="L9">
        <v>21.32</v>
      </c>
      <c r="M9">
        <v>4.01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70</v>
      </c>
      <c r="C10" t="s">
        <v>19</v>
      </c>
      <c r="D10" t="s">
        <v>89</v>
      </c>
      <c r="E10" s="1">
        <v>21695</v>
      </c>
      <c r="F10" s="1">
        <v>2129</v>
      </c>
      <c r="G10" s="1">
        <v>41262</v>
      </c>
      <c r="H10" s="1">
        <v>9983</v>
      </c>
      <c r="I10">
        <v>1</v>
      </c>
      <c r="J10">
        <v>7.2</v>
      </c>
      <c r="K10">
        <v>3.13</v>
      </c>
      <c r="L10">
        <v>15.81</v>
      </c>
      <c r="M10">
        <v>3.01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70</v>
      </c>
      <c r="C11" t="s">
        <v>19</v>
      </c>
      <c r="D11" t="s">
        <v>89</v>
      </c>
      <c r="E11" s="1">
        <v>21013</v>
      </c>
      <c r="F11">
        <v>687</v>
      </c>
      <c r="G11" s="1">
        <v>41339</v>
      </c>
      <c r="H11" s="1">
        <v>10371</v>
      </c>
      <c r="I11">
        <v>1</v>
      </c>
      <c r="J11">
        <v>6.1</v>
      </c>
      <c r="K11">
        <v>2.37</v>
      </c>
      <c r="L11">
        <v>14.6</v>
      </c>
      <c r="M11">
        <v>2.83</v>
      </c>
      <c r="N11">
        <v>1</v>
      </c>
      <c r="Q11">
        <v>2015</v>
      </c>
      <c r="R11">
        <f>R3</f>
        <v>0.28085089964374366</v>
      </c>
      <c r="S11">
        <f>1/(S3^2)</f>
        <v>36.067195724299651</v>
      </c>
      <c r="T11">
        <f>R11*S11</f>
        <v>10.129504366796542</v>
      </c>
      <c r="U11">
        <f>S11*R11^2</f>
        <v>2.8448804143600386</v>
      </c>
      <c r="V11">
        <f>S11^2</f>
        <v>1300.842607414939</v>
      </c>
      <c r="X11">
        <f>1/(S3^2+$S$31)</f>
        <v>36.067195724299651</v>
      </c>
      <c r="Y11">
        <f>X11*R11</f>
        <v>10.129504366796542</v>
      </c>
      <c r="Z11">
        <f>X11*R11^2</f>
        <v>2.8448804143600386</v>
      </c>
      <c r="AA11">
        <f>X11^2</f>
        <v>1300.842607414939</v>
      </c>
    </row>
    <row r="12" spans="1:27" x14ac:dyDescent="0.25">
      <c r="A12">
        <v>2011</v>
      </c>
      <c r="B12" t="s">
        <v>70</v>
      </c>
      <c r="C12" t="s">
        <v>19</v>
      </c>
      <c r="D12" t="s">
        <v>89</v>
      </c>
      <c r="E12" s="1">
        <v>20796</v>
      </c>
      <c r="F12" s="1">
        <v>2578</v>
      </c>
      <c r="G12" s="1">
        <v>39015</v>
      </c>
      <c r="H12" s="1">
        <v>9295</v>
      </c>
      <c r="I12">
        <v>1</v>
      </c>
      <c r="J12">
        <v>8.5</v>
      </c>
      <c r="K12">
        <v>3.75</v>
      </c>
      <c r="L12">
        <v>18.18</v>
      </c>
      <c r="M12">
        <v>3.46</v>
      </c>
      <c r="N12">
        <v>1</v>
      </c>
      <c r="Q12">
        <v>2016</v>
      </c>
      <c r="R12">
        <f>R4</f>
        <v>0.72058425750608601</v>
      </c>
      <c r="S12">
        <f t="shared" ref="S12:S15" si="0">1/(S4^2)</f>
        <v>2.5328895442116948</v>
      </c>
      <c r="T12">
        <f t="shared" ref="T12:T15" si="1">R12*S12</f>
        <v>1.8251603315607128</v>
      </c>
      <c r="U12">
        <f t="shared" ref="U12:U15" si="2">S12*R12^2</f>
        <v>1.3151818023472379</v>
      </c>
      <c r="V12">
        <f t="shared" ref="V12:V15" si="3">S12^2</f>
        <v>6.4155294431769265</v>
      </c>
      <c r="X12">
        <f>1/(S4^2+$S$31)</f>
        <v>2.5328895442116948</v>
      </c>
      <c r="Y12">
        <f t="shared" ref="Y12:Y15" si="4">X12*R12</f>
        <v>1.8251603315607128</v>
      </c>
      <c r="Z12">
        <f t="shared" ref="Z12:Z15" si="5">X12*R12^2</f>
        <v>1.3151818023472379</v>
      </c>
      <c r="AA12">
        <f>X12^2</f>
        <v>6.4155294431769265</v>
      </c>
    </row>
    <row r="13" spans="1:27" x14ac:dyDescent="0.25">
      <c r="A13">
        <v>2010</v>
      </c>
      <c r="B13" t="s">
        <v>70</v>
      </c>
      <c r="C13" t="s">
        <v>19</v>
      </c>
      <c r="D13" t="s">
        <v>89</v>
      </c>
      <c r="E13" s="1">
        <v>53655</v>
      </c>
      <c r="F13" s="1">
        <v>18771</v>
      </c>
      <c r="G13" s="1">
        <v>88538</v>
      </c>
      <c r="H13" s="1">
        <v>17798</v>
      </c>
      <c r="I13">
        <v>1</v>
      </c>
      <c r="J13">
        <v>20</v>
      </c>
      <c r="K13">
        <v>11.53</v>
      </c>
      <c r="L13">
        <v>32.36</v>
      </c>
      <c r="M13">
        <v>5.3</v>
      </c>
      <c r="N13">
        <v>1</v>
      </c>
      <c r="Q13">
        <v>2017</v>
      </c>
      <c r="R13">
        <f>R5</f>
        <v>0.53874866033482394</v>
      </c>
      <c r="S13">
        <f t="shared" si="0"/>
        <v>8.0390729504946226</v>
      </c>
      <c r="T13">
        <f t="shared" si="1"/>
        <v>4.3310397824128986</v>
      </c>
      <c r="U13">
        <f t="shared" si="2"/>
        <v>2.3333418806317763</v>
      </c>
      <c r="V13">
        <f t="shared" si="3"/>
        <v>64.626693903374317</v>
      </c>
      <c r="X13">
        <f>1/(S5^2+$S$31)</f>
        <v>8.0390729504946226</v>
      </c>
      <c r="Y13">
        <f t="shared" si="4"/>
        <v>4.3310397824128986</v>
      </c>
      <c r="Z13">
        <f t="shared" si="5"/>
        <v>2.3333418806317763</v>
      </c>
      <c r="AA13">
        <f>X13^2</f>
        <v>64.626693903374317</v>
      </c>
    </row>
    <row r="14" spans="1:27" x14ac:dyDescent="0.25">
      <c r="A14">
        <v>2009</v>
      </c>
      <c r="B14" t="s">
        <v>70</v>
      </c>
      <c r="C14" t="s">
        <v>19</v>
      </c>
      <c r="D14" t="s">
        <v>89</v>
      </c>
      <c r="E14" s="1">
        <v>18919</v>
      </c>
      <c r="F14">
        <v>0</v>
      </c>
      <c r="G14" s="1">
        <v>39483</v>
      </c>
      <c r="H14" s="1">
        <v>10492</v>
      </c>
      <c r="I14">
        <v>1</v>
      </c>
      <c r="J14">
        <v>6.2</v>
      </c>
      <c r="K14">
        <v>2.19</v>
      </c>
      <c r="L14">
        <v>16.260000000000002</v>
      </c>
      <c r="M14">
        <v>3.2</v>
      </c>
      <c r="N14">
        <v>1</v>
      </c>
      <c r="Q14">
        <v>2018</v>
      </c>
      <c r="R14">
        <f>R6</f>
        <v>0.66073227391402667</v>
      </c>
      <c r="S14">
        <f t="shared" si="0"/>
        <v>9.9314487975169996</v>
      </c>
      <c r="T14">
        <f t="shared" si="1"/>
        <v>6.562028747244133</v>
      </c>
      <c r="U14">
        <f t="shared" si="2"/>
        <v>4.3357441756558277</v>
      </c>
      <c r="V14">
        <f t="shared" si="3"/>
        <v>98.633675217701864</v>
      </c>
      <c r="X14">
        <f>1/(S6^2+$S$31)</f>
        <v>9.9314487975169996</v>
      </c>
      <c r="Y14">
        <f t="shared" si="4"/>
        <v>6.562028747244133</v>
      </c>
      <c r="Z14">
        <f t="shared" si="5"/>
        <v>4.3357441756558277</v>
      </c>
      <c r="AA14">
        <f>X14^2</f>
        <v>98.633675217701864</v>
      </c>
    </row>
    <row r="15" spans="1:27" x14ac:dyDescent="0.25">
      <c r="A15">
        <v>2008</v>
      </c>
      <c r="B15" t="s">
        <v>70</v>
      </c>
      <c r="C15" t="s">
        <v>19</v>
      </c>
      <c r="D15" t="s">
        <v>89</v>
      </c>
      <c r="E15" s="1">
        <v>31604</v>
      </c>
      <c r="F15" s="1">
        <v>2227</v>
      </c>
      <c r="G15" s="1">
        <v>60981</v>
      </c>
      <c r="H15" s="1">
        <v>14989</v>
      </c>
      <c r="I15">
        <v>1</v>
      </c>
      <c r="J15">
        <v>9</v>
      </c>
      <c r="K15">
        <v>3.73</v>
      </c>
      <c r="L15">
        <v>20.32</v>
      </c>
      <c r="M15">
        <v>3.95</v>
      </c>
      <c r="N15">
        <v>1</v>
      </c>
      <c r="Q15">
        <v>2019</v>
      </c>
      <c r="R15">
        <f>R7</f>
        <v>0.52446726875627181</v>
      </c>
      <c r="S15">
        <f t="shared" si="0"/>
        <v>9.5942051563772015</v>
      </c>
      <c r="T15">
        <f t="shared" si="1"/>
        <v>5.0318465742524907</v>
      </c>
      <c r="U15">
        <f t="shared" si="2"/>
        <v>2.6390388295988068</v>
      </c>
      <c r="V15">
        <f t="shared" si="3"/>
        <v>92.048772582654877</v>
      </c>
      <c r="X15">
        <f>1/(S7^2+$S$31)</f>
        <v>9.5942051563772015</v>
      </c>
      <c r="Y15">
        <f t="shared" si="4"/>
        <v>5.0318465742524907</v>
      </c>
      <c r="Z15">
        <f t="shared" si="5"/>
        <v>2.6390388295988068</v>
      </c>
      <c r="AA15">
        <f>X15^2</f>
        <v>92.048772582654877</v>
      </c>
    </row>
    <row r="16" spans="1:27" x14ac:dyDescent="0.25">
      <c r="A16">
        <v>2007</v>
      </c>
      <c r="B16" t="s">
        <v>70</v>
      </c>
      <c r="C16" t="s">
        <v>19</v>
      </c>
      <c r="D16" t="s">
        <v>89</v>
      </c>
      <c r="E16" s="1">
        <v>43772</v>
      </c>
      <c r="F16" s="1">
        <v>19334</v>
      </c>
      <c r="G16" s="1">
        <v>68210</v>
      </c>
      <c r="H16" s="1">
        <v>12468</v>
      </c>
      <c r="I16">
        <v>0</v>
      </c>
      <c r="J16">
        <v>17.600000000000001</v>
      </c>
      <c r="K16">
        <v>11.21</v>
      </c>
      <c r="L16">
        <v>26.62</v>
      </c>
      <c r="M16">
        <v>3.91</v>
      </c>
      <c r="N16">
        <v>0</v>
      </c>
      <c r="Q16" s="23" t="s">
        <v>33</v>
      </c>
      <c r="R16" s="23"/>
      <c r="S16">
        <f>SUM(S11:S15)</f>
        <v>66.16481217290017</v>
      </c>
      <c r="T16">
        <f t="shared" ref="T16:V16" si="6">SUM(T11:T15)</f>
        <v>27.879579802266775</v>
      </c>
      <c r="U16">
        <f t="shared" si="6"/>
        <v>13.468187102593687</v>
      </c>
      <c r="V16">
        <f t="shared" si="6"/>
        <v>1562.5672785618472</v>
      </c>
      <c r="X16">
        <f>SUM(X11:X15)</f>
        <v>66.16481217290017</v>
      </c>
      <c r="Y16">
        <f>SUM(Y11:Y15)</f>
        <v>27.879579802266775</v>
      </c>
      <c r="Z16">
        <f>SUM(Z11:Z15)</f>
        <v>13.468187102593687</v>
      </c>
      <c r="AA16">
        <f t="shared" ref="AA16" si="7">SUM(AA11:AA15)</f>
        <v>1562.5672785618472</v>
      </c>
    </row>
    <row r="17" spans="1:27" x14ac:dyDescent="0.25">
      <c r="A17">
        <v>2006</v>
      </c>
      <c r="B17" t="s">
        <v>70</v>
      </c>
      <c r="C17" t="s">
        <v>19</v>
      </c>
      <c r="D17" t="s">
        <v>89</v>
      </c>
      <c r="E17" s="1">
        <v>36101</v>
      </c>
      <c r="F17" s="1">
        <v>9223</v>
      </c>
      <c r="G17" s="1">
        <v>62979</v>
      </c>
      <c r="H17" s="1">
        <v>13714</v>
      </c>
      <c r="I17">
        <v>1</v>
      </c>
      <c r="J17">
        <v>7.8</v>
      </c>
      <c r="K17">
        <v>3.86</v>
      </c>
      <c r="L17">
        <v>15.09</v>
      </c>
      <c r="M17">
        <v>2.73</v>
      </c>
      <c r="N17">
        <v>1</v>
      </c>
    </row>
    <row r="18" spans="1:27" x14ac:dyDescent="0.25">
      <c r="A18">
        <v>2005</v>
      </c>
      <c r="B18" t="s">
        <v>70</v>
      </c>
      <c r="C18" t="s">
        <v>19</v>
      </c>
      <c r="D18" t="s">
        <v>89</v>
      </c>
      <c r="E18" s="1">
        <v>35228</v>
      </c>
      <c r="F18" s="1">
        <v>8239</v>
      </c>
      <c r="G18" s="1">
        <v>62218</v>
      </c>
      <c r="H18" s="1">
        <v>13771</v>
      </c>
      <c r="I18">
        <v>1</v>
      </c>
      <c r="J18">
        <v>17</v>
      </c>
      <c r="K18">
        <v>8.4700000000000006</v>
      </c>
      <c r="L18">
        <v>31.06</v>
      </c>
      <c r="M18">
        <v>5.69</v>
      </c>
      <c r="N18">
        <v>1</v>
      </c>
      <c r="Q18" s="44" t="s">
        <v>34</v>
      </c>
      <c r="R18" s="44"/>
      <c r="S18" s="8">
        <f>U16-((T16^2)/S16)</f>
        <v>1.720689536669715</v>
      </c>
      <c r="Y18" s="24" t="s">
        <v>35</v>
      </c>
      <c r="Z18" s="8">
        <f>Z16-(Y16^2)/X16</f>
        <v>1.720689536669715</v>
      </c>
    </row>
    <row r="19" spans="1:27" x14ac:dyDescent="0.25">
      <c r="A19">
        <v>2004</v>
      </c>
      <c r="B19" t="s">
        <v>70</v>
      </c>
      <c r="C19" t="s">
        <v>19</v>
      </c>
      <c r="D19" t="s">
        <v>89</v>
      </c>
      <c r="E19" s="1">
        <v>25438</v>
      </c>
      <c r="F19" s="1">
        <v>4539</v>
      </c>
      <c r="G19" s="1">
        <v>46337</v>
      </c>
      <c r="H19" s="1">
        <v>10663</v>
      </c>
      <c r="I19">
        <v>1</v>
      </c>
      <c r="J19">
        <v>9.9</v>
      </c>
      <c r="K19">
        <v>4.57</v>
      </c>
      <c r="L19">
        <v>20.28</v>
      </c>
      <c r="M19">
        <v>3.81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70</v>
      </c>
      <c r="C20" t="s">
        <v>19</v>
      </c>
      <c r="D20" t="s">
        <v>89</v>
      </c>
      <c r="E20" s="1">
        <v>75371</v>
      </c>
      <c r="F20" s="1">
        <v>34041</v>
      </c>
      <c r="G20" s="1">
        <v>116701</v>
      </c>
      <c r="H20" s="1">
        <v>21087</v>
      </c>
      <c r="I20">
        <v>1</v>
      </c>
      <c r="J20">
        <v>23.2</v>
      </c>
      <c r="K20">
        <v>14.59</v>
      </c>
      <c r="L20">
        <v>34.74</v>
      </c>
      <c r="M20">
        <v>5.16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70</v>
      </c>
      <c r="C21" t="s">
        <v>19</v>
      </c>
      <c r="D21" t="s">
        <v>89</v>
      </c>
      <c r="E21" s="1">
        <v>54710</v>
      </c>
      <c r="F21" s="1">
        <v>21182</v>
      </c>
      <c r="G21" s="1">
        <v>88237</v>
      </c>
      <c r="H21" s="1">
        <v>17106</v>
      </c>
      <c r="I21">
        <v>0</v>
      </c>
      <c r="J21">
        <v>15.6</v>
      </c>
      <c r="K21">
        <v>9.1999999999999993</v>
      </c>
      <c r="L21">
        <v>25.34</v>
      </c>
      <c r="M21">
        <v>4.07</v>
      </c>
      <c r="N21">
        <v>0</v>
      </c>
    </row>
    <row r="22" spans="1:27" x14ac:dyDescent="0.25">
      <c r="A22">
        <v>2001</v>
      </c>
      <c r="B22" t="s">
        <v>70</v>
      </c>
      <c r="C22" t="s">
        <v>19</v>
      </c>
      <c r="D22" t="s">
        <v>89</v>
      </c>
      <c r="E22" s="1">
        <v>95157</v>
      </c>
      <c r="F22" s="1">
        <v>49592</v>
      </c>
      <c r="G22" s="1">
        <v>140723</v>
      </c>
      <c r="H22" s="1">
        <v>23248</v>
      </c>
      <c r="I22">
        <v>0</v>
      </c>
      <c r="J22">
        <v>20</v>
      </c>
      <c r="K22">
        <v>13.22</v>
      </c>
      <c r="L22">
        <v>29.01</v>
      </c>
      <c r="M22">
        <v>4.0199999999999996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70</v>
      </c>
      <c r="C23" t="s">
        <v>19</v>
      </c>
      <c r="D23" t="s">
        <v>89</v>
      </c>
      <c r="E23" s="1">
        <v>57701</v>
      </c>
      <c r="F23" s="1">
        <v>23924</v>
      </c>
      <c r="G23" s="1">
        <v>91477</v>
      </c>
      <c r="H23" s="1">
        <v>17233</v>
      </c>
      <c r="I23">
        <v>0</v>
      </c>
      <c r="J23">
        <v>15.7</v>
      </c>
      <c r="K23">
        <v>9.42</v>
      </c>
      <c r="L23">
        <v>25.1</v>
      </c>
      <c r="M23">
        <v>3.96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70</v>
      </c>
      <c r="C24" t="s">
        <v>19</v>
      </c>
      <c r="D24" t="s">
        <v>89</v>
      </c>
      <c r="E24" s="1">
        <v>49850</v>
      </c>
      <c r="F24" s="1">
        <v>17452</v>
      </c>
      <c r="G24" s="1">
        <v>82248</v>
      </c>
      <c r="H24" s="1">
        <v>16530</v>
      </c>
      <c r="I24">
        <v>0</v>
      </c>
      <c r="J24">
        <v>8.4</v>
      </c>
      <c r="K24">
        <v>4.6100000000000003</v>
      </c>
      <c r="L24">
        <v>14.91</v>
      </c>
      <c r="M24">
        <v>2.54</v>
      </c>
      <c r="N24">
        <v>0</v>
      </c>
    </row>
    <row r="25" spans="1:27" x14ac:dyDescent="0.25">
      <c r="A25">
        <v>1998</v>
      </c>
      <c r="B25" t="s">
        <v>70</v>
      </c>
      <c r="C25" t="s">
        <v>19</v>
      </c>
      <c r="D25" t="s">
        <v>89</v>
      </c>
      <c r="E25" s="1">
        <v>34344</v>
      </c>
      <c r="F25" s="1">
        <v>12168</v>
      </c>
      <c r="G25" s="1">
        <v>56520</v>
      </c>
      <c r="H25" s="1">
        <v>11315</v>
      </c>
      <c r="I25">
        <v>1</v>
      </c>
      <c r="J25">
        <v>8.8000000000000007</v>
      </c>
      <c r="K25">
        <v>4.87</v>
      </c>
      <c r="L25">
        <v>15.34</v>
      </c>
      <c r="M25">
        <v>2.58</v>
      </c>
      <c r="N25">
        <v>1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70</v>
      </c>
      <c r="C26" t="s">
        <v>19</v>
      </c>
      <c r="D26" t="s">
        <v>89</v>
      </c>
      <c r="E26" s="1">
        <v>43646</v>
      </c>
      <c r="F26" s="1">
        <v>13357</v>
      </c>
      <c r="G26" s="1">
        <v>73936</v>
      </c>
      <c r="H26" s="1">
        <v>15454</v>
      </c>
      <c r="I26">
        <v>0</v>
      </c>
      <c r="J26">
        <v>7.9</v>
      </c>
      <c r="K26">
        <v>4.12</v>
      </c>
      <c r="L26">
        <v>14.57</v>
      </c>
      <c r="M26">
        <v>2.56</v>
      </c>
      <c r="N26">
        <v>0</v>
      </c>
      <c r="Q26" s="40" t="s">
        <v>44</v>
      </c>
      <c r="R26" s="40"/>
      <c r="S26" s="29">
        <f>T16/S16</f>
        <v>0.42136566078979537</v>
      </c>
      <c r="T26" s="7"/>
      <c r="AA26" s="10"/>
    </row>
    <row r="27" spans="1:27" x14ac:dyDescent="0.25">
      <c r="A27">
        <v>1996</v>
      </c>
      <c r="B27" t="s">
        <v>70</v>
      </c>
      <c r="C27" t="s">
        <v>19</v>
      </c>
      <c r="D27" t="s">
        <v>89</v>
      </c>
      <c r="E27" s="1">
        <v>48566</v>
      </c>
      <c r="F27" s="1">
        <v>20317</v>
      </c>
      <c r="G27" s="1">
        <v>76816</v>
      </c>
      <c r="H27" s="1">
        <v>14413</v>
      </c>
      <c r="I27">
        <v>0</v>
      </c>
      <c r="J27">
        <v>11.1</v>
      </c>
      <c r="K27">
        <v>6.54</v>
      </c>
      <c r="L27">
        <v>18.23</v>
      </c>
      <c r="M27">
        <v>2.92</v>
      </c>
      <c r="N27">
        <v>0</v>
      </c>
      <c r="Q27" s="44" t="s">
        <v>16</v>
      </c>
      <c r="R27" s="44"/>
      <c r="S27" s="7">
        <f>SQRT(1/S16)</f>
        <v>0.12293808900806409</v>
      </c>
      <c r="T27" s="7"/>
      <c r="AA27" s="10"/>
    </row>
    <row r="28" spans="1:27" x14ac:dyDescent="0.25">
      <c r="A28">
        <v>1995</v>
      </c>
      <c r="B28" t="s">
        <v>70</v>
      </c>
      <c r="C28" t="s">
        <v>19</v>
      </c>
      <c r="D28" t="s">
        <v>89</v>
      </c>
      <c r="E28" s="1">
        <v>56022</v>
      </c>
      <c r="F28" s="1">
        <v>26892</v>
      </c>
      <c r="G28" s="1">
        <v>85151</v>
      </c>
      <c r="H28" s="1">
        <v>14862</v>
      </c>
      <c r="I28">
        <v>0</v>
      </c>
      <c r="J28">
        <v>9.9</v>
      </c>
      <c r="K28">
        <v>6.17</v>
      </c>
      <c r="L28">
        <v>15.64</v>
      </c>
      <c r="M28">
        <v>2.37</v>
      </c>
      <c r="N28">
        <v>0</v>
      </c>
      <c r="Q28" s="40" t="s">
        <v>45</v>
      </c>
      <c r="R28" s="40"/>
      <c r="S28" s="35">
        <f>S26-1.96*S27</f>
        <v>0.18040700633398976</v>
      </c>
      <c r="T28" s="36">
        <f>S26+1.96*S27</f>
        <v>0.66232431524560098</v>
      </c>
    </row>
    <row r="29" spans="1:27" x14ac:dyDescent="0.25">
      <c r="A29">
        <v>1994</v>
      </c>
      <c r="B29" t="s">
        <v>70</v>
      </c>
      <c r="C29" t="s">
        <v>19</v>
      </c>
      <c r="D29" t="s">
        <v>89</v>
      </c>
      <c r="E29" s="1">
        <v>32302</v>
      </c>
      <c r="F29" s="1">
        <v>9793</v>
      </c>
      <c r="G29" s="1">
        <v>54810</v>
      </c>
      <c r="H29" s="1">
        <v>11484</v>
      </c>
      <c r="I29">
        <v>0</v>
      </c>
      <c r="J29">
        <v>4.8</v>
      </c>
      <c r="K29">
        <v>2.4500000000000002</v>
      </c>
      <c r="L29">
        <v>9.16</v>
      </c>
      <c r="M29">
        <v>1.62</v>
      </c>
      <c r="N29">
        <v>0</v>
      </c>
      <c r="S29" s="7"/>
      <c r="T29" s="7"/>
    </row>
    <row r="30" spans="1:27" x14ac:dyDescent="0.25">
      <c r="A30">
        <v>1993</v>
      </c>
      <c r="B30" t="s">
        <v>70</v>
      </c>
      <c r="C30" t="s">
        <v>19</v>
      </c>
      <c r="D30" t="s">
        <v>89</v>
      </c>
      <c r="E30" s="1">
        <v>124658</v>
      </c>
      <c r="F30" s="1">
        <v>65377</v>
      </c>
      <c r="G30" s="1">
        <v>183939</v>
      </c>
      <c r="H30" s="1">
        <v>30246</v>
      </c>
      <c r="I30">
        <v>0</v>
      </c>
      <c r="J30">
        <v>13.9</v>
      </c>
      <c r="K30">
        <v>9.06</v>
      </c>
      <c r="L30">
        <v>20.69</v>
      </c>
      <c r="M30">
        <v>2.94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71</v>
      </c>
      <c r="C31" t="s">
        <v>19</v>
      </c>
      <c r="D31" t="s">
        <v>89</v>
      </c>
      <c r="E31" s="1">
        <v>14175</v>
      </c>
      <c r="F31">
        <v>42</v>
      </c>
      <c r="G31" s="1">
        <v>28308</v>
      </c>
      <c r="H31" s="1">
        <v>7211</v>
      </c>
      <c r="I31">
        <v>1</v>
      </c>
      <c r="J31">
        <v>4.4000000000000004</v>
      </c>
      <c r="K31">
        <v>1.7</v>
      </c>
      <c r="L31">
        <v>11.08</v>
      </c>
      <c r="M31">
        <v>2.14</v>
      </c>
      <c r="N31">
        <v>1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71</v>
      </c>
      <c r="C32" t="s">
        <v>19</v>
      </c>
      <c r="D32" t="s">
        <v>89</v>
      </c>
      <c r="E32" s="1">
        <v>14960</v>
      </c>
      <c r="F32">
        <v>0</v>
      </c>
      <c r="G32" s="1">
        <v>30310</v>
      </c>
      <c r="H32" s="1">
        <v>7832</v>
      </c>
      <c r="I32">
        <v>1</v>
      </c>
      <c r="J32">
        <v>3.3</v>
      </c>
      <c r="K32">
        <v>1.2</v>
      </c>
      <c r="L32">
        <v>8.5399999999999991</v>
      </c>
      <c r="M32">
        <v>1.64</v>
      </c>
      <c r="N32">
        <v>1</v>
      </c>
      <c r="Q32" s="40" t="s">
        <v>44</v>
      </c>
      <c r="R32" s="40"/>
      <c r="S32" s="35">
        <f>Y16/X16</f>
        <v>0.42136566078979537</v>
      </c>
      <c r="T32" s="7"/>
    </row>
    <row r="33" spans="1:21" x14ac:dyDescent="0.25">
      <c r="A33">
        <v>2018</v>
      </c>
      <c r="B33" t="s">
        <v>71</v>
      </c>
      <c r="C33" t="s">
        <v>19</v>
      </c>
      <c r="D33" t="s">
        <v>89</v>
      </c>
      <c r="E33" s="1">
        <v>16503</v>
      </c>
      <c r="F33" s="1">
        <v>1110</v>
      </c>
      <c r="G33" s="1">
        <v>31896</v>
      </c>
      <c r="H33" s="1">
        <v>7854</v>
      </c>
      <c r="I33">
        <v>1</v>
      </c>
      <c r="J33">
        <v>2.2000000000000002</v>
      </c>
      <c r="K33">
        <v>0.91</v>
      </c>
      <c r="L33">
        <v>5.46</v>
      </c>
      <c r="M33">
        <v>1.03</v>
      </c>
      <c r="N33">
        <v>1</v>
      </c>
      <c r="Q33" s="44" t="s">
        <v>16</v>
      </c>
      <c r="R33" s="44"/>
      <c r="S33" s="7">
        <f>SQRT(1/X16)</f>
        <v>0.12293808900806409</v>
      </c>
      <c r="T33" s="7"/>
    </row>
    <row r="34" spans="1:21" x14ac:dyDescent="0.25">
      <c r="A34">
        <v>2017</v>
      </c>
      <c r="B34" t="s">
        <v>71</v>
      </c>
      <c r="C34" t="s">
        <v>19</v>
      </c>
      <c r="D34" t="s">
        <v>89</v>
      </c>
      <c r="E34" s="1">
        <v>12481</v>
      </c>
      <c r="F34">
        <v>0</v>
      </c>
      <c r="G34" s="1">
        <v>26090</v>
      </c>
      <c r="H34" s="1">
        <v>6943</v>
      </c>
      <c r="I34">
        <v>1</v>
      </c>
      <c r="J34">
        <v>3.2</v>
      </c>
      <c r="K34">
        <v>1.0900000000000001</v>
      </c>
      <c r="L34">
        <v>8.86</v>
      </c>
      <c r="M34">
        <v>1.7</v>
      </c>
      <c r="N34">
        <v>1</v>
      </c>
      <c r="Q34" s="40" t="s">
        <v>45</v>
      </c>
      <c r="R34" s="40"/>
      <c r="S34" s="35">
        <f>S32-1.96*S33</f>
        <v>0.18040700633398976</v>
      </c>
      <c r="T34" s="35">
        <f>S32+1.96*S33</f>
        <v>0.66232431524560098</v>
      </c>
    </row>
    <row r="35" spans="1:21" x14ac:dyDescent="0.25">
      <c r="A35">
        <v>2016</v>
      </c>
      <c r="B35" t="s">
        <v>71</v>
      </c>
      <c r="C35" t="s">
        <v>19</v>
      </c>
      <c r="D35" t="s">
        <v>89</v>
      </c>
      <c r="E35" s="1">
        <v>3099</v>
      </c>
      <c r="F35">
        <v>0</v>
      </c>
      <c r="G35" s="1">
        <v>9258</v>
      </c>
      <c r="H35" s="1">
        <v>3142</v>
      </c>
      <c r="I35">
        <v>1</v>
      </c>
      <c r="J35">
        <v>1</v>
      </c>
      <c r="K35">
        <v>0.14000000000000001</v>
      </c>
      <c r="L35">
        <v>7.09</v>
      </c>
      <c r="M35">
        <v>1.04</v>
      </c>
      <c r="N35">
        <v>1</v>
      </c>
    </row>
    <row r="36" spans="1:21" x14ac:dyDescent="0.25">
      <c r="A36">
        <v>2015</v>
      </c>
      <c r="B36" t="s">
        <v>71</v>
      </c>
      <c r="C36" t="s">
        <v>19</v>
      </c>
      <c r="D36" t="s">
        <v>89</v>
      </c>
      <c r="E36" s="1">
        <v>55916</v>
      </c>
      <c r="F36" s="1">
        <v>17784</v>
      </c>
      <c r="G36" s="1">
        <v>94049</v>
      </c>
      <c r="H36" s="1">
        <v>19456</v>
      </c>
      <c r="I36">
        <v>1</v>
      </c>
      <c r="J36">
        <v>12.9</v>
      </c>
      <c r="K36">
        <v>6.96</v>
      </c>
      <c r="L36">
        <v>22.83</v>
      </c>
      <c r="M36">
        <v>3.95</v>
      </c>
      <c r="N36">
        <v>1</v>
      </c>
    </row>
    <row r="37" spans="1:21" x14ac:dyDescent="0.25">
      <c r="A37">
        <v>2014</v>
      </c>
      <c r="B37" t="s">
        <v>71</v>
      </c>
      <c r="C37" t="s">
        <v>19</v>
      </c>
      <c r="D37" t="s">
        <v>89</v>
      </c>
      <c r="E37" s="1">
        <v>15871</v>
      </c>
      <c r="F37">
        <v>0</v>
      </c>
      <c r="G37" s="1">
        <v>32947</v>
      </c>
      <c r="H37" s="1">
        <v>8712</v>
      </c>
      <c r="I37">
        <v>1</v>
      </c>
      <c r="J37">
        <v>5.6</v>
      </c>
      <c r="K37">
        <v>1.98</v>
      </c>
      <c r="L37">
        <v>14.75</v>
      </c>
      <c r="M37">
        <v>2.89</v>
      </c>
      <c r="N37">
        <v>1</v>
      </c>
      <c r="Q37" s="2" t="s">
        <v>14</v>
      </c>
      <c r="R37" s="2" t="s">
        <v>69</v>
      </c>
    </row>
    <row r="38" spans="1:21" x14ac:dyDescent="0.25">
      <c r="A38">
        <v>2013</v>
      </c>
      <c r="B38" t="s">
        <v>71</v>
      </c>
      <c r="C38" t="s">
        <v>19</v>
      </c>
      <c r="D38" t="s">
        <v>89</v>
      </c>
      <c r="E38" s="1">
        <v>16724</v>
      </c>
      <c r="F38">
        <v>152</v>
      </c>
      <c r="G38" s="1">
        <v>33296</v>
      </c>
      <c r="H38" s="1">
        <v>8455</v>
      </c>
      <c r="I38">
        <v>1</v>
      </c>
      <c r="J38">
        <v>5.6</v>
      </c>
      <c r="K38">
        <v>2.19</v>
      </c>
      <c r="L38">
        <v>13.44</v>
      </c>
      <c r="M38">
        <v>2.6</v>
      </c>
      <c r="N38">
        <v>1</v>
      </c>
      <c r="Q38" s="2" t="s">
        <v>2</v>
      </c>
      <c r="R38" t="s">
        <v>72</v>
      </c>
      <c r="S38" t="s">
        <v>71</v>
      </c>
      <c r="T38" t="s">
        <v>70</v>
      </c>
      <c r="U38" t="s">
        <v>20</v>
      </c>
    </row>
    <row r="39" spans="1:21" x14ac:dyDescent="0.25">
      <c r="A39">
        <v>2012</v>
      </c>
      <c r="B39" t="s">
        <v>71</v>
      </c>
      <c r="C39" t="s">
        <v>19</v>
      </c>
      <c r="D39" t="s">
        <v>89</v>
      </c>
      <c r="E39" s="1">
        <v>46234</v>
      </c>
      <c r="F39" s="1">
        <v>14411</v>
      </c>
      <c r="G39" s="1">
        <v>78057</v>
      </c>
      <c r="H39" s="1">
        <v>16237</v>
      </c>
      <c r="I39">
        <v>1</v>
      </c>
      <c r="J39">
        <v>13.3</v>
      </c>
      <c r="K39">
        <v>7.04</v>
      </c>
      <c r="L39">
        <v>23.8</v>
      </c>
      <c r="M39">
        <v>4.18</v>
      </c>
      <c r="N39">
        <v>1</v>
      </c>
      <c r="Q39">
        <v>2015</v>
      </c>
      <c r="R39">
        <v>0</v>
      </c>
      <c r="S39">
        <v>55916</v>
      </c>
      <c r="T39">
        <v>21837</v>
      </c>
      <c r="U39">
        <v>77753</v>
      </c>
    </row>
    <row r="40" spans="1:21" x14ac:dyDescent="0.25">
      <c r="A40">
        <v>2011</v>
      </c>
      <c r="B40" t="s">
        <v>71</v>
      </c>
      <c r="C40" t="s">
        <v>19</v>
      </c>
      <c r="D40" t="s">
        <v>89</v>
      </c>
      <c r="E40" s="1">
        <v>2609</v>
      </c>
      <c r="F40">
        <v>0</v>
      </c>
      <c r="G40" s="1">
        <v>8063</v>
      </c>
      <c r="H40" s="1">
        <v>2782</v>
      </c>
      <c r="I40">
        <v>1</v>
      </c>
      <c r="J40">
        <v>1.1000000000000001</v>
      </c>
      <c r="K40">
        <v>0.13</v>
      </c>
      <c r="L40">
        <v>7.96</v>
      </c>
      <c r="M40">
        <v>1.1200000000000001</v>
      </c>
      <c r="N40">
        <v>1</v>
      </c>
      <c r="Q40">
        <v>2016</v>
      </c>
      <c r="R40">
        <v>0</v>
      </c>
      <c r="S40">
        <v>3099</v>
      </c>
      <c r="T40">
        <v>7992</v>
      </c>
      <c r="U40">
        <v>11091</v>
      </c>
    </row>
    <row r="41" spans="1:21" x14ac:dyDescent="0.25">
      <c r="A41">
        <v>2010</v>
      </c>
      <c r="B41" t="s">
        <v>71</v>
      </c>
      <c r="C41" t="s">
        <v>19</v>
      </c>
      <c r="D41" t="s">
        <v>89</v>
      </c>
      <c r="E41" s="1">
        <v>49568</v>
      </c>
      <c r="F41" s="1">
        <v>16471</v>
      </c>
      <c r="G41" s="1">
        <v>82665</v>
      </c>
      <c r="H41" s="1">
        <v>16887</v>
      </c>
      <c r="I41">
        <v>1</v>
      </c>
      <c r="J41">
        <v>18.5</v>
      </c>
      <c r="K41">
        <v>10.43</v>
      </c>
      <c r="L41">
        <v>30.56</v>
      </c>
      <c r="M41">
        <v>5.0999999999999996</v>
      </c>
      <c r="N41">
        <v>1</v>
      </c>
      <c r="Q41">
        <v>2017</v>
      </c>
      <c r="R41">
        <v>0</v>
      </c>
      <c r="S41">
        <v>12481</v>
      </c>
      <c r="T41">
        <v>14578</v>
      </c>
      <c r="U41">
        <v>27059</v>
      </c>
    </row>
    <row r="42" spans="1:21" x14ac:dyDescent="0.25">
      <c r="A42">
        <v>2009</v>
      </c>
      <c r="B42" t="s">
        <v>71</v>
      </c>
      <c r="C42" t="s">
        <v>19</v>
      </c>
      <c r="D42" t="s">
        <v>89</v>
      </c>
      <c r="E42" s="1">
        <v>7354</v>
      </c>
      <c r="F42">
        <v>0</v>
      </c>
      <c r="G42" s="1">
        <v>19192</v>
      </c>
      <c r="H42" s="1">
        <v>6040</v>
      </c>
      <c r="I42">
        <v>1</v>
      </c>
      <c r="J42">
        <v>2.4</v>
      </c>
      <c r="K42">
        <v>0.5</v>
      </c>
      <c r="L42">
        <v>10.87</v>
      </c>
      <c r="M42">
        <v>1.92</v>
      </c>
      <c r="N42">
        <v>1</v>
      </c>
      <c r="Q42">
        <v>2018</v>
      </c>
      <c r="R42">
        <v>0</v>
      </c>
      <c r="S42">
        <v>16503</v>
      </c>
      <c r="T42">
        <v>32140</v>
      </c>
      <c r="U42">
        <v>48643</v>
      </c>
    </row>
    <row r="43" spans="1:21" x14ac:dyDescent="0.25">
      <c r="A43">
        <v>2008</v>
      </c>
      <c r="B43" t="s">
        <v>71</v>
      </c>
      <c r="C43" t="s">
        <v>19</v>
      </c>
      <c r="D43" t="s">
        <v>89</v>
      </c>
      <c r="E43" s="1">
        <v>4047</v>
      </c>
      <c r="F43">
        <v>0</v>
      </c>
      <c r="G43" s="1">
        <v>13523</v>
      </c>
      <c r="H43" s="1">
        <v>4835</v>
      </c>
      <c r="I43">
        <v>1</v>
      </c>
      <c r="J43">
        <v>1.2</v>
      </c>
      <c r="K43">
        <v>0.11</v>
      </c>
      <c r="L43">
        <v>10.85</v>
      </c>
      <c r="M43">
        <v>1.37</v>
      </c>
      <c r="N43">
        <v>1</v>
      </c>
      <c r="Q43">
        <v>2019</v>
      </c>
      <c r="R43">
        <v>1152</v>
      </c>
      <c r="S43">
        <v>14960</v>
      </c>
      <c r="T43">
        <v>17770</v>
      </c>
      <c r="U43">
        <v>33882</v>
      </c>
    </row>
    <row r="44" spans="1:21" x14ac:dyDescent="0.25">
      <c r="A44">
        <v>2007</v>
      </c>
      <c r="B44" t="s">
        <v>71</v>
      </c>
      <c r="C44" t="s">
        <v>19</v>
      </c>
      <c r="D44" t="s">
        <v>89</v>
      </c>
      <c r="E44" s="1">
        <v>5728</v>
      </c>
      <c r="F44">
        <v>52</v>
      </c>
      <c r="G44" s="1">
        <v>11404</v>
      </c>
      <c r="H44" s="1">
        <v>2896</v>
      </c>
      <c r="I44">
        <v>1</v>
      </c>
      <c r="J44">
        <v>2.2999999999999998</v>
      </c>
      <c r="K44">
        <v>0.91</v>
      </c>
      <c r="L44">
        <v>5.75</v>
      </c>
      <c r="M44">
        <v>1.0900000000000001</v>
      </c>
      <c r="N44">
        <v>1</v>
      </c>
      <c r="Q44" t="s">
        <v>20</v>
      </c>
      <c r="R44">
        <v>1152</v>
      </c>
      <c r="S44">
        <v>102959</v>
      </c>
      <c r="T44">
        <v>94317</v>
      </c>
      <c r="U44">
        <v>198428</v>
      </c>
    </row>
    <row r="45" spans="1:21" x14ac:dyDescent="0.25">
      <c r="A45">
        <v>2006</v>
      </c>
      <c r="B45" t="s">
        <v>71</v>
      </c>
      <c r="C45" t="s">
        <v>19</v>
      </c>
      <c r="D45" t="s">
        <v>89</v>
      </c>
      <c r="E45" s="1">
        <v>27681</v>
      </c>
      <c r="F45" s="1">
        <v>4705</v>
      </c>
      <c r="G45" s="1">
        <v>50658</v>
      </c>
      <c r="H45" s="1">
        <v>11723</v>
      </c>
      <c r="I45">
        <v>1</v>
      </c>
      <c r="J45">
        <v>6</v>
      </c>
      <c r="K45">
        <v>2.7</v>
      </c>
      <c r="L45">
        <v>12.68</v>
      </c>
      <c r="M45">
        <v>2.37</v>
      </c>
      <c r="N45">
        <v>1</v>
      </c>
    </row>
    <row r="46" spans="1:21" x14ac:dyDescent="0.25">
      <c r="A46">
        <v>2005</v>
      </c>
      <c r="B46" t="s">
        <v>71</v>
      </c>
      <c r="C46" t="s">
        <v>19</v>
      </c>
      <c r="D46" t="s">
        <v>89</v>
      </c>
      <c r="E46" s="1">
        <v>28496</v>
      </c>
      <c r="F46" s="1">
        <v>4713</v>
      </c>
      <c r="G46" s="1">
        <v>52279</v>
      </c>
      <c r="H46" s="1">
        <v>12134</v>
      </c>
      <c r="I46">
        <v>1</v>
      </c>
      <c r="J46">
        <v>13.7</v>
      </c>
      <c r="K46">
        <v>6.34</v>
      </c>
      <c r="L46">
        <v>27.17</v>
      </c>
      <c r="M46">
        <v>5.15</v>
      </c>
      <c r="N46">
        <v>1</v>
      </c>
      <c r="Q46" s="2" t="s">
        <v>48</v>
      </c>
      <c r="R46" s="2" t="s">
        <v>69</v>
      </c>
    </row>
    <row r="47" spans="1:21" x14ac:dyDescent="0.25">
      <c r="A47">
        <v>2004</v>
      </c>
      <c r="B47" t="s">
        <v>71</v>
      </c>
      <c r="C47" t="s">
        <v>19</v>
      </c>
      <c r="D47" t="s">
        <v>89</v>
      </c>
      <c r="E47" s="1">
        <v>39102</v>
      </c>
      <c r="F47" s="1">
        <v>12272</v>
      </c>
      <c r="G47" s="1">
        <v>65933</v>
      </c>
      <c r="H47" s="1">
        <v>13689</v>
      </c>
      <c r="I47">
        <v>1</v>
      </c>
      <c r="J47">
        <v>15.3</v>
      </c>
      <c r="K47">
        <v>8.16</v>
      </c>
      <c r="L47">
        <v>26.83</v>
      </c>
      <c r="M47">
        <v>4.6900000000000004</v>
      </c>
      <c r="N47">
        <v>1</v>
      </c>
      <c r="Q47" s="2" t="s">
        <v>2</v>
      </c>
      <c r="R47" t="s">
        <v>72</v>
      </c>
      <c r="S47" t="s">
        <v>71</v>
      </c>
      <c r="T47" t="s">
        <v>70</v>
      </c>
      <c r="U47" t="s">
        <v>20</v>
      </c>
    </row>
    <row r="48" spans="1:21" x14ac:dyDescent="0.25">
      <c r="A48">
        <v>2003</v>
      </c>
      <c r="B48" t="s">
        <v>71</v>
      </c>
      <c r="C48" t="s">
        <v>19</v>
      </c>
      <c r="D48" t="s">
        <v>89</v>
      </c>
      <c r="E48" s="1">
        <v>27172</v>
      </c>
      <c r="F48" s="1">
        <v>5274</v>
      </c>
      <c r="G48" s="1">
        <v>49070</v>
      </c>
      <c r="H48" s="1">
        <v>11173</v>
      </c>
      <c r="I48">
        <v>1</v>
      </c>
      <c r="J48">
        <v>8.4</v>
      </c>
      <c r="K48">
        <v>3.93</v>
      </c>
      <c r="L48">
        <v>16.88</v>
      </c>
      <c r="M48">
        <v>3.13</v>
      </c>
      <c r="N48">
        <v>1</v>
      </c>
      <c r="Q48">
        <v>2015</v>
      </c>
      <c r="S48">
        <v>19456</v>
      </c>
      <c r="T48">
        <v>11080</v>
      </c>
      <c r="U48">
        <v>15268</v>
      </c>
    </row>
    <row r="49" spans="1:23" x14ac:dyDescent="0.25">
      <c r="A49">
        <v>2002</v>
      </c>
      <c r="B49" t="s">
        <v>71</v>
      </c>
      <c r="C49" t="s">
        <v>19</v>
      </c>
      <c r="D49" t="s">
        <v>89</v>
      </c>
      <c r="E49" s="1">
        <v>9402</v>
      </c>
      <c r="F49">
        <v>0</v>
      </c>
      <c r="G49" s="1">
        <v>20317</v>
      </c>
      <c r="H49" s="1">
        <v>5569</v>
      </c>
      <c r="I49">
        <v>1</v>
      </c>
      <c r="J49">
        <v>2.7</v>
      </c>
      <c r="K49">
        <v>0.88</v>
      </c>
      <c r="L49">
        <v>7.95</v>
      </c>
      <c r="M49">
        <v>1.52</v>
      </c>
      <c r="N49">
        <v>1</v>
      </c>
      <c r="Q49">
        <v>2016</v>
      </c>
      <c r="S49">
        <v>3142</v>
      </c>
      <c r="T49">
        <v>5270</v>
      </c>
      <c r="U49">
        <v>4206</v>
      </c>
    </row>
    <row r="50" spans="1:23" x14ac:dyDescent="0.25">
      <c r="A50">
        <v>2001</v>
      </c>
      <c r="B50" t="s">
        <v>71</v>
      </c>
      <c r="C50" t="s">
        <v>19</v>
      </c>
      <c r="D50" t="s">
        <v>89</v>
      </c>
      <c r="E50" s="1">
        <v>47493</v>
      </c>
      <c r="F50" s="1">
        <v>17776</v>
      </c>
      <c r="G50" s="1">
        <v>77210</v>
      </c>
      <c r="H50" s="1">
        <v>15162</v>
      </c>
      <c r="I50">
        <v>1</v>
      </c>
      <c r="J50">
        <v>10</v>
      </c>
      <c r="K50">
        <v>5.59</v>
      </c>
      <c r="L50">
        <v>17.16</v>
      </c>
      <c r="M50">
        <v>2.87</v>
      </c>
      <c r="N50">
        <v>1</v>
      </c>
      <c r="Q50">
        <v>2017</v>
      </c>
      <c r="S50">
        <v>6943</v>
      </c>
      <c r="T50">
        <v>7575</v>
      </c>
      <c r="U50">
        <v>7259</v>
      </c>
    </row>
    <row r="51" spans="1:23" x14ac:dyDescent="0.25">
      <c r="A51">
        <v>2000</v>
      </c>
      <c r="B51" t="s">
        <v>71</v>
      </c>
      <c r="C51" t="s">
        <v>19</v>
      </c>
      <c r="D51" t="s">
        <v>89</v>
      </c>
      <c r="E51" s="1">
        <v>12383</v>
      </c>
      <c r="F51">
        <v>0</v>
      </c>
      <c r="G51" s="1">
        <v>25369</v>
      </c>
      <c r="H51" s="1">
        <v>6626</v>
      </c>
      <c r="I51">
        <v>1</v>
      </c>
      <c r="J51">
        <v>3.4</v>
      </c>
      <c r="K51">
        <v>1.23</v>
      </c>
      <c r="L51">
        <v>8.9600000000000009</v>
      </c>
      <c r="M51">
        <v>1.72</v>
      </c>
      <c r="N51">
        <v>1</v>
      </c>
      <c r="Q51">
        <v>2018</v>
      </c>
      <c r="S51">
        <v>7854</v>
      </c>
      <c r="T51">
        <v>11738</v>
      </c>
      <c r="U51">
        <v>9796</v>
      </c>
    </row>
    <row r="52" spans="1:23" x14ac:dyDescent="0.25">
      <c r="A52">
        <v>1999</v>
      </c>
      <c r="B52" t="s">
        <v>71</v>
      </c>
      <c r="C52" t="s">
        <v>19</v>
      </c>
      <c r="D52" t="s">
        <v>89</v>
      </c>
      <c r="E52" s="1">
        <v>27832</v>
      </c>
      <c r="F52" s="1">
        <v>5103</v>
      </c>
      <c r="G52" s="1">
        <v>50561</v>
      </c>
      <c r="H52" s="1">
        <v>11597</v>
      </c>
      <c r="I52">
        <v>1</v>
      </c>
      <c r="J52">
        <v>4.7</v>
      </c>
      <c r="K52">
        <v>2.15</v>
      </c>
      <c r="L52">
        <v>9.9700000000000006</v>
      </c>
      <c r="M52">
        <v>1.85</v>
      </c>
      <c r="N52">
        <v>1</v>
      </c>
      <c r="Q52">
        <v>2019</v>
      </c>
      <c r="R52">
        <v>1929</v>
      </c>
      <c r="S52">
        <v>7832</v>
      </c>
      <c r="T52">
        <v>8647</v>
      </c>
      <c r="U52">
        <v>6136</v>
      </c>
    </row>
    <row r="53" spans="1:23" x14ac:dyDescent="0.25">
      <c r="A53">
        <v>1998</v>
      </c>
      <c r="B53" t="s">
        <v>71</v>
      </c>
      <c r="C53" t="s">
        <v>19</v>
      </c>
      <c r="D53" t="s">
        <v>89</v>
      </c>
      <c r="E53" s="1">
        <v>15789</v>
      </c>
      <c r="F53" s="1">
        <v>2195</v>
      </c>
      <c r="G53" s="1">
        <v>29382</v>
      </c>
      <c r="H53" s="1">
        <v>6936</v>
      </c>
      <c r="I53">
        <v>1</v>
      </c>
      <c r="J53">
        <v>4</v>
      </c>
      <c r="K53">
        <v>1.78</v>
      </c>
      <c r="L53">
        <v>8.92</v>
      </c>
      <c r="M53">
        <v>1.67</v>
      </c>
      <c r="N53">
        <v>1</v>
      </c>
      <c r="Q53" t="s">
        <v>20</v>
      </c>
      <c r="R53">
        <v>1929</v>
      </c>
      <c r="S53">
        <v>9045.4</v>
      </c>
      <c r="T53">
        <v>8862</v>
      </c>
      <c r="U53">
        <v>8315.0909090909099</v>
      </c>
    </row>
    <row r="54" spans="1:23" ht="15.75" thickBot="1" x14ac:dyDescent="0.3">
      <c r="A54">
        <v>1997</v>
      </c>
      <c r="B54" t="s">
        <v>71</v>
      </c>
      <c r="C54" t="s">
        <v>19</v>
      </c>
      <c r="D54" t="s">
        <v>89</v>
      </c>
      <c r="E54" s="1">
        <v>10696</v>
      </c>
      <c r="F54">
        <v>0</v>
      </c>
      <c r="G54" s="1">
        <v>23949</v>
      </c>
      <c r="H54" s="1">
        <v>6762</v>
      </c>
      <c r="I54">
        <v>1</v>
      </c>
      <c r="J54">
        <v>1.9</v>
      </c>
      <c r="K54">
        <v>0.56999999999999995</v>
      </c>
      <c r="L54">
        <v>6.32</v>
      </c>
      <c r="M54">
        <v>1.19</v>
      </c>
      <c r="N54">
        <v>1</v>
      </c>
    </row>
    <row r="55" spans="1:23" x14ac:dyDescent="0.25">
      <c r="A55">
        <v>1996</v>
      </c>
      <c r="B55" t="s">
        <v>71</v>
      </c>
      <c r="C55" t="s">
        <v>19</v>
      </c>
      <c r="D55" t="s">
        <v>89</v>
      </c>
      <c r="E55" s="1">
        <v>27717</v>
      </c>
      <c r="F55" s="1">
        <v>7705</v>
      </c>
      <c r="G55" s="1">
        <v>47730</v>
      </c>
      <c r="H55" s="1">
        <v>10211</v>
      </c>
      <c r="I55">
        <v>1</v>
      </c>
      <c r="J55">
        <v>6.3</v>
      </c>
      <c r="K55">
        <v>3.21</v>
      </c>
      <c r="L55">
        <v>12.15</v>
      </c>
      <c r="M55">
        <v>2.17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71</v>
      </c>
      <c r="C56" t="s">
        <v>19</v>
      </c>
      <c r="D56" t="s">
        <v>89</v>
      </c>
      <c r="E56" s="1">
        <v>38570</v>
      </c>
      <c r="F56" s="1">
        <v>15375</v>
      </c>
      <c r="G56" s="1">
        <v>61764</v>
      </c>
      <c r="H56" s="1">
        <v>11834</v>
      </c>
      <c r="I56">
        <v>0</v>
      </c>
      <c r="J56">
        <v>6.8</v>
      </c>
      <c r="K56">
        <v>3.89</v>
      </c>
      <c r="L56">
        <v>11.78</v>
      </c>
      <c r="M56">
        <v>1.94</v>
      </c>
      <c r="N56">
        <v>0</v>
      </c>
      <c r="Q56" s="14">
        <v>2015</v>
      </c>
      <c r="R56">
        <v>77753</v>
      </c>
      <c r="S56">
        <v>21837</v>
      </c>
      <c r="T56" s="3">
        <f>S56/R56</f>
        <v>0.28085089964374366</v>
      </c>
      <c r="U56">
        <v>11080</v>
      </c>
      <c r="V56">
        <v>23846</v>
      </c>
      <c r="W56" s="31">
        <f>SQRT((U56/R56)^2+(V56*T56/R56)^2)</f>
        <v>0.16651133842048288</v>
      </c>
    </row>
    <row r="57" spans="1:23" x14ac:dyDescent="0.25">
      <c r="A57">
        <v>1994</v>
      </c>
      <c r="B57" t="s">
        <v>71</v>
      </c>
      <c r="C57" t="s">
        <v>19</v>
      </c>
      <c r="D57" t="s">
        <v>89</v>
      </c>
      <c r="E57" s="1">
        <v>29243</v>
      </c>
      <c r="F57" s="1">
        <v>7983</v>
      </c>
      <c r="G57" s="1">
        <v>50503</v>
      </c>
      <c r="H57" s="1">
        <v>10847</v>
      </c>
      <c r="I57">
        <v>0</v>
      </c>
      <c r="J57">
        <v>4.3</v>
      </c>
      <c r="K57">
        <v>2.15</v>
      </c>
      <c r="L57">
        <v>8.56</v>
      </c>
      <c r="M57">
        <v>1.54</v>
      </c>
      <c r="N57">
        <v>0</v>
      </c>
      <c r="Q57" s="14">
        <v>2016</v>
      </c>
      <c r="R57">
        <v>11091</v>
      </c>
      <c r="S57">
        <v>7992</v>
      </c>
      <c r="T57" s="3">
        <f t="shared" ref="T57:T60" si="8">S57/R57</f>
        <v>0.72058425750608601</v>
      </c>
      <c r="U57">
        <v>5270</v>
      </c>
      <c r="V57">
        <v>6328</v>
      </c>
      <c r="W57" s="31">
        <f t="shared" ref="W57:W60" si="9">SQRT((U57/R57)^2+(V57*T57/R57)^2)</f>
        <v>0.628335900763346</v>
      </c>
    </row>
    <row r="58" spans="1:23" x14ac:dyDescent="0.25">
      <c r="A58">
        <v>1993</v>
      </c>
      <c r="B58" t="s">
        <v>71</v>
      </c>
      <c r="C58" t="s">
        <v>19</v>
      </c>
      <c r="D58" t="s">
        <v>89</v>
      </c>
      <c r="E58" s="1">
        <v>53136</v>
      </c>
      <c r="F58" s="1">
        <v>17637</v>
      </c>
      <c r="G58" s="1">
        <v>88636</v>
      </c>
      <c r="H58" s="1">
        <v>18112</v>
      </c>
      <c r="I58">
        <v>0</v>
      </c>
      <c r="J58">
        <v>5.9</v>
      </c>
      <c r="K58">
        <v>3.13</v>
      </c>
      <c r="L58">
        <v>10.9</v>
      </c>
      <c r="M58">
        <v>1.89</v>
      </c>
      <c r="N58">
        <v>0</v>
      </c>
      <c r="Q58" s="14">
        <v>2017</v>
      </c>
      <c r="R58">
        <v>27059</v>
      </c>
      <c r="S58">
        <v>14578</v>
      </c>
      <c r="T58" s="3">
        <f t="shared" si="8"/>
        <v>0.53874866033482394</v>
      </c>
      <c r="U58">
        <v>7575</v>
      </c>
      <c r="V58">
        <v>10775</v>
      </c>
      <c r="W58" s="31">
        <f t="shared" si="9"/>
        <v>0.35269314209774405</v>
      </c>
    </row>
    <row r="59" spans="1:23" x14ac:dyDescent="0.25">
      <c r="A59">
        <v>2020</v>
      </c>
      <c r="B59" t="s">
        <v>72</v>
      </c>
      <c r="C59" t="s">
        <v>19</v>
      </c>
      <c r="D59" t="s">
        <v>89</v>
      </c>
      <c r="E59">
        <v>0</v>
      </c>
      <c r="I59">
        <v>2</v>
      </c>
      <c r="J59">
        <v>0</v>
      </c>
      <c r="N59">
        <v>2</v>
      </c>
      <c r="Q59" s="14">
        <v>2018</v>
      </c>
      <c r="R59">
        <v>48643</v>
      </c>
      <c r="S59">
        <v>32140</v>
      </c>
      <c r="T59" s="3">
        <f t="shared" si="8"/>
        <v>0.66073227391402667</v>
      </c>
      <c r="U59">
        <v>11738</v>
      </c>
      <c r="V59">
        <v>15170</v>
      </c>
      <c r="W59" s="31">
        <f t="shared" si="9"/>
        <v>0.31731726036979163</v>
      </c>
    </row>
    <row r="60" spans="1:23" ht="15.75" thickBot="1" x14ac:dyDescent="0.3">
      <c r="A60">
        <v>2019</v>
      </c>
      <c r="B60" t="s">
        <v>72</v>
      </c>
      <c r="C60" t="s">
        <v>19</v>
      </c>
      <c r="D60" t="s">
        <v>89</v>
      </c>
      <c r="E60" s="1">
        <v>1152</v>
      </c>
      <c r="F60">
        <v>0</v>
      </c>
      <c r="G60" s="1">
        <v>4933</v>
      </c>
      <c r="H60" s="1">
        <v>1929</v>
      </c>
      <c r="I60">
        <v>1</v>
      </c>
      <c r="J60">
        <v>0.3</v>
      </c>
      <c r="K60">
        <v>0.01</v>
      </c>
      <c r="L60">
        <v>6.25</v>
      </c>
      <c r="M60">
        <v>0.42</v>
      </c>
      <c r="N60">
        <v>2</v>
      </c>
      <c r="Q60" s="16">
        <v>2019</v>
      </c>
      <c r="R60" s="17">
        <v>33882</v>
      </c>
      <c r="S60" s="17">
        <v>17770</v>
      </c>
      <c r="T60" s="28">
        <f t="shared" si="8"/>
        <v>0.52446726875627181</v>
      </c>
      <c r="U60" s="17">
        <v>8647</v>
      </c>
      <c r="V60" s="17">
        <v>12774</v>
      </c>
      <c r="W60" s="32">
        <f t="shared" si="9"/>
        <v>0.3228460666047534</v>
      </c>
    </row>
    <row r="61" spans="1:23" x14ac:dyDescent="0.25">
      <c r="A61">
        <v>2018</v>
      </c>
      <c r="B61" t="s">
        <v>72</v>
      </c>
      <c r="C61" t="s">
        <v>19</v>
      </c>
      <c r="D61" t="s">
        <v>89</v>
      </c>
      <c r="E61">
        <v>0</v>
      </c>
      <c r="I61">
        <v>2</v>
      </c>
      <c r="J61">
        <v>0</v>
      </c>
      <c r="N61">
        <v>2</v>
      </c>
    </row>
    <row r="62" spans="1:23" x14ac:dyDescent="0.25">
      <c r="A62">
        <v>2017</v>
      </c>
      <c r="B62" t="s">
        <v>72</v>
      </c>
      <c r="C62" t="s">
        <v>19</v>
      </c>
      <c r="D62" t="s">
        <v>89</v>
      </c>
      <c r="E62">
        <v>0</v>
      </c>
      <c r="I62">
        <v>2</v>
      </c>
      <c r="J62">
        <v>0</v>
      </c>
      <c r="N62">
        <v>2</v>
      </c>
    </row>
    <row r="63" spans="1:23" x14ac:dyDescent="0.25">
      <c r="A63">
        <v>2016</v>
      </c>
      <c r="B63" t="s">
        <v>72</v>
      </c>
      <c r="C63" t="s">
        <v>19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72</v>
      </c>
      <c r="C64" t="s">
        <v>19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72</v>
      </c>
      <c r="C65" t="s">
        <v>19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72</v>
      </c>
      <c r="C66" t="s">
        <v>19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72</v>
      </c>
      <c r="C67" t="s">
        <v>19</v>
      </c>
      <c r="D67" t="s">
        <v>89</v>
      </c>
      <c r="E67">
        <v>0</v>
      </c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72</v>
      </c>
      <c r="C68" t="s">
        <v>19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72</v>
      </c>
      <c r="C69" t="s">
        <v>19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72</v>
      </c>
      <c r="C70" t="s">
        <v>19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72</v>
      </c>
      <c r="C71" t="s">
        <v>19</v>
      </c>
      <c r="D71" t="s">
        <v>89</v>
      </c>
      <c r="E71">
        <v>0</v>
      </c>
      <c r="I71">
        <v>2</v>
      </c>
      <c r="J71">
        <v>0</v>
      </c>
      <c r="N71">
        <v>2</v>
      </c>
    </row>
    <row r="72" spans="1:14" x14ac:dyDescent="0.25">
      <c r="A72">
        <v>2007</v>
      </c>
      <c r="B72" t="s">
        <v>72</v>
      </c>
      <c r="C72" t="s">
        <v>19</v>
      </c>
      <c r="D72" t="s">
        <v>89</v>
      </c>
      <c r="E72">
        <v>0</v>
      </c>
      <c r="I72">
        <v>2</v>
      </c>
      <c r="J72">
        <v>0</v>
      </c>
      <c r="N72">
        <v>2</v>
      </c>
    </row>
    <row r="73" spans="1:14" x14ac:dyDescent="0.25">
      <c r="A73">
        <v>2006</v>
      </c>
      <c r="B73" t="s">
        <v>72</v>
      </c>
      <c r="C73" t="s">
        <v>19</v>
      </c>
      <c r="D73" t="s">
        <v>89</v>
      </c>
      <c r="E73">
        <v>0</v>
      </c>
      <c r="I73">
        <v>2</v>
      </c>
      <c r="J73">
        <v>0</v>
      </c>
      <c r="N73">
        <v>2</v>
      </c>
    </row>
    <row r="74" spans="1:14" x14ac:dyDescent="0.25">
      <c r="A74">
        <v>2005</v>
      </c>
      <c r="B74" t="s">
        <v>72</v>
      </c>
      <c r="C74" t="s">
        <v>19</v>
      </c>
      <c r="D74" t="s">
        <v>89</v>
      </c>
      <c r="E74">
        <v>0</v>
      </c>
      <c r="I74">
        <v>2</v>
      </c>
      <c r="J74">
        <v>0</v>
      </c>
      <c r="N74">
        <v>2</v>
      </c>
    </row>
    <row r="75" spans="1:14" x14ac:dyDescent="0.25">
      <c r="A75">
        <v>2004</v>
      </c>
      <c r="B75" t="s">
        <v>72</v>
      </c>
      <c r="C75" t="s">
        <v>19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72</v>
      </c>
      <c r="C76" t="s">
        <v>19</v>
      </c>
      <c r="D76" t="s">
        <v>89</v>
      </c>
      <c r="E76">
        <v>0</v>
      </c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72</v>
      </c>
      <c r="C77" t="s">
        <v>19</v>
      </c>
      <c r="D77" t="s">
        <v>89</v>
      </c>
      <c r="E77">
        <v>0</v>
      </c>
      <c r="I77">
        <v>2</v>
      </c>
      <c r="J77">
        <v>0</v>
      </c>
      <c r="N77">
        <v>2</v>
      </c>
    </row>
    <row r="78" spans="1:14" x14ac:dyDescent="0.25">
      <c r="A78">
        <v>2001</v>
      </c>
      <c r="B78" t="s">
        <v>72</v>
      </c>
      <c r="C78" t="s">
        <v>19</v>
      </c>
      <c r="D78" t="s">
        <v>89</v>
      </c>
      <c r="E78">
        <v>0</v>
      </c>
      <c r="I78">
        <v>2</v>
      </c>
      <c r="J78">
        <v>0</v>
      </c>
      <c r="N78">
        <v>2</v>
      </c>
    </row>
    <row r="79" spans="1:14" x14ac:dyDescent="0.25">
      <c r="A79">
        <v>2000</v>
      </c>
      <c r="B79" t="s">
        <v>72</v>
      </c>
      <c r="C79" t="s">
        <v>19</v>
      </c>
      <c r="D79" t="s">
        <v>89</v>
      </c>
      <c r="E79" s="1">
        <v>3155</v>
      </c>
      <c r="F79">
        <v>0</v>
      </c>
      <c r="G79" s="1">
        <v>9033</v>
      </c>
      <c r="H79" s="1">
        <v>2999</v>
      </c>
      <c r="I79">
        <v>1</v>
      </c>
      <c r="J79">
        <v>0.9</v>
      </c>
      <c r="K79">
        <v>0.14000000000000001</v>
      </c>
      <c r="L79">
        <v>5.24</v>
      </c>
      <c r="M79">
        <v>0.81</v>
      </c>
      <c r="N79">
        <v>1</v>
      </c>
    </row>
    <row r="80" spans="1:14" x14ac:dyDescent="0.25">
      <c r="A80">
        <v>1999</v>
      </c>
      <c r="B80" t="s">
        <v>72</v>
      </c>
      <c r="C80" t="s">
        <v>19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72</v>
      </c>
      <c r="C81" t="s">
        <v>19</v>
      </c>
      <c r="D81" t="s">
        <v>89</v>
      </c>
      <c r="E81">
        <v>0</v>
      </c>
      <c r="I81">
        <v>2</v>
      </c>
      <c r="J81">
        <v>0</v>
      </c>
      <c r="N81">
        <v>2</v>
      </c>
    </row>
    <row r="82" spans="1:14" x14ac:dyDescent="0.25">
      <c r="A82">
        <v>1997</v>
      </c>
      <c r="B82" t="s">
        <v>72</v>
      </c>
      <c r="C82" t="s">
        <v>19</v>
      </c>
      <c r="D82" t="s">
        <v>89</v>
      </c>
      <c r="E82">
        <v>0</v>
      </c>
      <c r="I82">
        <v>2</v>
      </c>
      <c r="J82">
        <v>0</v>
      </c>
      <c r="N82">
        <v>2</v>
      </c>
    </row>
    <row r="83" spans="1:14" x14ac:dyDescent="0.25">
      <c r="A83">
        <v>1996</v>
      </c>
      <c r="B83" t="s">
        <v>72</v>
      </c>
      <c r="C83" t="s">
        <v>19</v>
      </c>
      <c r="D83" t="s">
        <v>89</v>
      </c>
      <c r="E83">
        <v>0</v>
      </c>
      <c r="I83">
        <v>2</v>
      </c>
      <c r="J83">
        <v>0</v>
      </c>
      <c r="N83">
        <v>2</v>
      </c>
    </row>
    <row r="84" spans="1:14" x14ac:dyDescent="0.25">
      <c r="A84">
        <v>1995</v>
      </c>
      <c r="B84" t="s">
        <v>72</v>
      </c>
      <c r="C84" t="s">
        <v>19</v>
      </c>
      <c r="D84" t="s">
        <v>89</v>
      </c>
      <c r="E84">
        <v>0</v>
      </c>
      <c r="I84">
        <v>2</v>
      </c>
      <c r="J84">
        <v>0</v>
      </c>
      <c r="N84">
        <v>2</v>
      </c>
    </row>
    <row r="85" spans="1:14" x14ac:dyDescent="0.25">
      <c r="A85">
        <v>1994</v>
      </c>
      <c r="B85" t="s">
        <v>72</v>
      </c>
      <c r="C85" t="s">
        <v>19</v>
      </c>
      <c r="D85" t="s">
        <v>89</v>
      </c>
      <c r="E85">
        <v>0</v>
      </c>
      <c r="I85">
        <v>2</v>
      </c>
      <c r="J85">
        <v>0</v>
      </c>
      <c r="N85">
        <v>2</v>
      </c>
    </row>
    <row r="86" spans="1:14" x14ac:dyDescent="0.25">
      <c r="A86">
        <v>1993</v>
      </c>
      <c r="B86" t="s">
        <v>72</v>
      </c>
      <c r="C86" t="s">
        <v>19</v>
      </c>
      <c r="D86" t="s">
        <v>89</v>
      </c>
      <c r="E86">
        <v>0</v>
      </c>
      <c r="I86">
        <v>2</v>
      </c>
      <c r="J86">
        <v>0</v>
      </c>
      <c r="N86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7498-954C-4664-ADEA-62EEF072F2EB}">
  <dimension ref="A1:AA86"/>
  <sheetViews>
    <sheetView topLeftCell="O20" workbookViewId="0">
      <selection activeCell="U29" sqref="U29"/>
    </sheetView>
  </sheetViews>
  <sheetFormatPr defaultRowHeight="15" x14ac:dyDescent="0.25"/>
  <cols>
    <col min="17" max="17" width="21" bestFit="1" customWidth="1"/>
    <col min="18" max="20" width="24" bestFit="1" customWidth="1"/>
    <col min="21" max="21" width="12" bestFit="1" customWidth="1"/>
  </cols>
  <sheetData>
    <row r="1" spans="1:27" ht="15.75" thickBot="1" x14ac:dyDescent="0.3">
      <c r="A1" t="s">
        <v>97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69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92</v>
      </c>
      <c r="K2" t="s">
        <v>10</v>
      </c>
      <c r="L2" t="s">
        <v>11</v>
      </c>
      <c r="M2" t="s">
        <v>12</v>
      </c>
      <c r="N2" t="s">
        <v>13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70</v>
      </c>
      <c r="C3" t="s">
        <v>19</v>
      </c>
      <c r="D3" t="s">
        <v>89</v>
      </c>
      <c r="E3" s="1">
        <v>14657</v>
      </c>
      <c r="F3">
        <v>242</v>
      </c>
      <c r="G3" s="1">
        <v>29071</v>
      </c>
      <c r="H3" s="1">
        <v>7354</v>
      </c>
      <c r="I3">
        <v>1</v>
      </c>
      <c r="J3">
        <v>4.5999999999999996</v>
      </c>
      <c r="K3">
        <v>1.78</v>
      </c>
      <c r="L3">
        <v>11.29</v>
      </c>
      <c r="M3">
        <v>2.17</v>
      </c>
      <c r="N3">
        <v>1</v>
      </c>
      <c r="Q3" s="14">
        <v>2015</v>
      </c>
      <c r="R3" s="3">
        <v>0.71914910035625634</v>
      </c>
      <c r="S3" s="3">
        <v>0.33355478925652066</v>
      </c>
    </row>
    <row r="4" spans="1:27" x14ac:dyDescent="0.25">
      <c r="A4">
        <v>2019</v>
      </c>
      <c r="B4" t="s">
        <v>70</v>
      </c>
      <c r="C4" t="s">
        <v>19</v>
      </c>
      <c r="D4" t="s">
        <v>89</v>
      </c>
      <c r="E4" s="1">
        <v>17770</v>
      </c>
      <c r="F4">
        <v>822</v>
      </c>
      <c r="G4" s="1">
        <v>34718</v>
      </c>
      <c r="H4" s="1">
        <v>8647</v>
      </c>
      <c r="I4">
        <v>1</v>
      </c>
      <c r="J4">
        <v>3.9</v>
      </c>
      <c r="K4">
        <v>1.53</v>
      </c>
      <c r="L4">
        <v>9.41</v>
      </c>
      <c r="M4">
        <v>1.8</v>
      </c>
      <c r="N4">
        <v>1</v>
      </c>
      <c r="Q4" s="14">
        <v>2016</v>
      </c>
      <c r="R4" s="3">
        <v>0.27941574249391399</v>
      </c>
      <c r="S4" s="3">
        <v>0.32506918130012924</v>
      </c>
    </row>
    <row r="5" spans="1:27" x14ac:dyDescent="0.25">
      <c r="A5">
        <v>2018</v>
      </c>
      <c r="B5" t="s">
        <v>70</v>
      </c>
      <c r="C5" t="s">
        <v>19</v>
      </c>
      <c r="D5" t="s">
        <v>89</v>
      </c>
      <c r="E5" s="1">
        <v>32140</v>
      </c>
      <c r="F5" s="1">
        <v>9133</v>
      </c>
      <c r="G5" s="1">
        <v>55146</v>
      </c>
      <c r="H5" s="1">
        <v>11738</v>
      </c>
      <c r="I5">
        <v>0</v>
      </c>
      <c r="J5">
        <v>4.4000000000000004</v>
      </c>
      <c r="K5">
        <v>2.21</v>
      </c>
      <c r="L5">
        <v>8.4700000000000006</v>
      </c>
      <c r="M5">
        <v>1.5</v>
      </c>
      <c r="N5">
        <v>0</v>
      </c>
      <c r="Q5" s="14">
        <v>2017</v>
      </c>
      <c r="R5" s="3">
        <v>0.46125133966517612</v>
      </c>
      <c r="S5" s="3">
        <v>0.31555120207885373</v>
      </c>
    </row>
    <row r="6" spans="1:27" x14ac:dyDescent="0.25">
      <c r="A6">
        <v>2017</v>
      </c>
      <c r="B6" t="s">
        <v>70</v>
      </c>
      <c r="C6" t="s">
        <v>19</v>
      </c>
      <c r="D6" t="s">
        <v>89</v>
      </c>
      <c r="E6" s="1">
        <v>14578</v>
      </c>
      <c r="F6">
        <v>0</v>
      </c>
      <c r="G6" s="1">
        <v>29424</v>
      </c>
      <c r="H6" s="1">
        <v>7575</v>
      </c>
      <c r="I6">
        <v>1</v>
      </c>
      <c r="J6">
        <v>3.7</v>
      </c>
      <c r="K6">
        <v>1.37</v>
      </c>
      <c r="L6">
        <v>9.61</v>
      </c>
      <c r="M6">
        <v>1.85</v>
      </c>
      <c r="N6">
        <v>1</v>
      </c>
      <c r="Q6" s="14">
        <v>2018</v>
      </c>
      <c r="R6" s="3">
        <v>0.33926772608597333</v>
      </c>
      <c r="S6" s="3">
        <v>0.19304088511483639</v>
      </c>
    </row>
    <row r="7" spans="1:27" ht="15.75" thickBot="1" x14ac:dyDescent="0.3">
      <c r="A7">
        <v>2016</v>
      </c>
      <c r="B7" t="s">
        <v>70</v>
      </c>
      <c r="C7" t="s">
        <v>19</v>
      </c>
      <c r="D7" t="s">
        <v>89</v>
      </c>
      <c r="E7" s="1">
        <v>7992</v>
      </c>
      <c r="F7">
        <v>0</v>
      </c>
      <c r="G7" s="1">
        <v>18320</v>
      </c>
      <c r="H7" s="1">
        <v>5270</v>
      </c>
      <c r="I7">
        <v>1</v>
      </c>
      <c r="J7">
        <v>2.7</v>
      </c>
      <c r="K7">
        <v>0.75</v>
      </c>
      <c r="L7">
        <v>9.09</v>
      </c>
      <c r="M7">
        <v>1.72</v>
      </c>
      <c r="N7">
        <v>1</v>
      </c>
      <c r="Q7" s="16">
        <v>2019</v>
      </c>
      <c r="R7" s="28">
        <v>0.44153237707337228</v>
      </c>
      <c r="S7" s="3">
        <v>0.28485609749687202</v>
      </c>
    </row>
    <row r="8" spans="1:27" x14ac:dyDescent="0.25">
      <c r="A8">
        <v>2015</v>
      </c>
      <c r="B8" t="s">
        <v>70</v>
      </c>
      <c r="C8" t="s">
        <v>19</v>
      </c>
      <c r="D8" t="s">
        <v>89</v>
      </c>
      <c r="E8" s="1">
        <v>21837</v>
      </c>
      <c r="F8">
        <v>120</v>
      </c>
      <c r="G8" s="1">
        <v>43554</v>
      </c>
      <c r="H8" s="1">
        <v>11080</v>
      </c>
      <c r="I8">
        <v>1</v>
      </c>
      <c r="J8">
        <v>5.0999999999999996</v>
      </c>
      <c r="K8">
        <v>1.94</v>
      </c>
      <c r="L8">
        <v>12.53</v>
      </c>
      <c r="M8">
        <v>2.42</v>
      </c>
      <c r="N8">
        <v>1</v>
      </c>
    </row>
    <row r="9" spans="1:27" x14ac:dyDescent="0.25">
      <c r="A9">
        <v>2014</v>
      </c>
      <c r="B9" t="s">
        <v>70</v>
      </c>
      <c r="C9" t="s">
        <v>19</v>
      </c>
      <c r="D9" t="s">
        <v>89</v>
      </c>
      <c r="E9" s="1">
        <v>29936</v>
      </c>
      <c r="F9" s="1">
        <v>5122</v>
      </c>
      <c r="G9" s="1">
        <v>54750</v>
      </c>
      <c r="H9" s="1">
        <v>12661</v>
      </c>
      <c r="I9">
        <v>1</v>
      </c>
      <c r="J9">
        <v>10.5</v>
      </c>
      <c r="K9">
        <v>4.8600000000000003</v>
      </c>
      <c r="L9">
        <v>21.32</v>
      </c>
      <c r="M9">
        <v>4.01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70</v>
      </c>
      <c r="C10" t="s">
        <v>19</v>
      </c>
      <c r="D10" t="s">
        <v>89</v>
      </c>
      <c r="E10" s="1">
        <v>21695</v>
      </c>
      <c r="F10" s="1">
        <v>2129</v>
      </c>
      <c r="G10" s="1">
        <v>41262</v>
      </c>
      <c r="H10" s="1">
        <v>9983</v>
      </c>
      <c r="I10">
        <v>1</v>
      </c>
      <c r="J10">
        <v>7.2</v>
      </c>
      <c r="K10">
        <v>3.13</v>
      </c>
      <c r="L10">
        <v>15.81</v>
      </c>
      <c r="M10">
        <v>3.01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70</v>
      </c>
      <c r="C11" t="s">
        <v>19</v>
      </c>
      <c r="D11" t="s">
        <v>89</v>
      </c>
      <c r="E11" s="1">
        <v>21013</v>
      </c>
      <c r="F11">
        <v>687</v>
      </c>
      <c r="G11" s="1">
        <v>41339</v>
      </c>
      <c r="H11" s="1">
        <v>10371</v>
      </c>
      <c r="I11">
        <v>1</v>
      </c>
      <c r="J11">
        <v>6.1</v>
      </c>
      <c r="K11">
        <v>2.37</v>
      </c>
      <c r="L11">
        <v>14.6</v>
      </c>
      <c r="M11">
        <v>2.83</v>
      </c>
      <c r="N11">
        <v>1</v>
      </c>
      <c r="Q11">
        <v>2015</v>
      </c>
      <c r="R11">
        <f>R3</f>
        <v>0.71914910035625634</v>
      </c>
      <c r="S11">
        <f>1/(S3^2)</f>
        <v>8.9880532869823426</v>
      </c>
      <c r="T11">
        <f>R11*S11</f>
        <v>6.4637504352874444</v>
      </c>
      <c r="U11">
        <f>S11*R11^2</f>
        <v>4.6484003104643259</v>
      </c>
      <c r="V11">
        <f>S11^2</f>
        <v>80.785101889634092</v>
      </c>
      <c r="X11">
        <f>1/(S3^2+$S$31)</f>
        <v>8.9880532869823426</v>
      </c>
      <c r="Y11">
        <f>X11*R11</f>
        <v>6.4637504352874444</v>
      </c>
      <c r="Z11">
        <f>X11*R11^2</f>
        <v>4.6484003104643259</v>
      </c>
      <c r="AA11">
        <f>X11^2</f>
        <v>80.785101889634092</v>
      </c>
    </row>
    <row r="12" spans="1:27" x14ac:dyDescent="0.25">
      <c r="A12">
        <v>2011</v>
      </c>
      <c r="B12" t="s">
        <v>70</v>
      </c>
      <c r="C12" t="s">
        <v>19</v>
      </c>
      <c r="D12" t="s">
        <v>89</v>
      </c>
      <c r="E12" s="1">
        <v>20796</v>
      </c>
      <c r="F12" s="1">
        <v>2578</v>
      </c>
      <c r="G12" s="1">
        <v>39015</v>
      </c>
      <c r="H12" s="1">
        <v>9295</v>
      </c>
      <c r="I12">
        <v>1</v>
      </c>
      <c r="J12">
        <v>8.5</v>
      </c>
      <c r="K12">
        <v>3.75</v>
      </c>
      <c r="L12">
        <v>18.18</v>
      </c>
      <c r="M12">
        <v>3.46</v>
      </c>
      <c r="N12">
        <v>1</v>
      </c>
      <c r="Q12">
        <v>2016</v>
      </c>
      <c r="R12">
        <f>R4</f>
        <v>0.27941574249391399</v>
      </c>
      <c r="S12">
        <f t="shared" ref="S12:S15" si="0">1/(S4^2)</f>
        <v>9.4634263178122939</v>
      </c>
      <c r="T12">
        <f t="shared" ref="T12:T15" si="1">R12*S12</f>
        <v>2.6442302911279687</v>
      </c>
      <c r="U12">
        <f t="shared" ref="U12:U15" si="2">S12*R12^2</f>
        <v>0.73883957012041968</v>
      </c>
      <c r="V12">
        <f t="shared" ref="V12:V15" si="3">S12^2</f>
        <v>89.556437672662355</v>
      </c>
      <c r="X12">
        <f>1/(S4^2+$S$31)</f>
        <v>9.4634263178122939</v>
      </c>
      <c r="Y12">
        <f t="shared" ref="Y12:Y15" si="4">X12*R12</f>
        <v>2.6442302911279687</v>
      </c>
      <c r="Z12">
        <f t="shared" ref="Z12:Z15" si="5">X12*R12^2</f>
        <v>0.73883957012041968</v>
      </c>
      <c r="AA12">
        <f>X12^2</f>
        <v>89.556437672662355</v>
      </c>
    </row>
    <row r="13" spans="1:27" x14ac:dyDescent="0.25">
      <c r="A13">
        <v>2010</v>
      </c>
      <c r="B13" t="s">
        <v>70</v>
      </c>
      <c r="C13" t="s">
        <v>19</v>
      </c>
      <c r="D13" t="s">
        <v>89</v>
      </c>
      <c r="E13" s="1">
        <v>53655</v>
      </c>
      <c r="F13" s="1">
        <v>18771</v>
      </c>
      <c r="G13" s="1">
        <v>88538</v>
      </c>
      <c r="H13" s="1">
        <v>17798</v>
      </c>
      <c r="I13">
        <v>1</v>
      </c>
      <c r="J13">
        <v>20</v>
      </c>
      <c r="K13">
        <v>11.53</v>
      </c>
      <c r="L13">
        <v>32.36</v>
      </c>
      <c r="M13">
        <v>5.3</v>
      </c>
      <c r="N13">
        <v>1</v>
      </c>
      <c r="Q13">
        <v>2017</v>
      </c>
      <c r="R13">
        <f>R5</f>
        <v>0.46125133966517612</v>
      </c>
      <c r="S13">
        <f t="shared" si="0"/>
        <v>10.042927374943959</v>
      </c>
      <c r="T13">
        <f t="shared" si="1"/>
        <v>4.6323137058529715</v>
      </c>
      <c r="U13">
        <f t="shared" si="2"/>
        <v>2.13666090257404</v>
      </c>
      <c r="V13">
        <f t="shared" si="3"/>
        <v>100.86039025839877</v>
      </c>
      <c r="X13">
        <f>1/(S5^2+$S$31)</f>
        <v>10.042927374943959</v>
      </c>
      <c r="Y13">
        <f t="shared" si="4"/>
        <v>4.6323137058529715</v>
      </c>
      <c r="Z13">
        <f t="shared" si="5"/>
        <v>2.13666090257404</v>
      </c>
      <c r="AA13">
        <f>X13^2</f>
        <v>100.86039025839877</v>
      </c>
    </row>
    <row r="14" spans="1:27" x14ac:dyDescent="0.25">
      <c r="A14">
        <v>2009</v>
      </c>
      <c r="B14" t="s">
        <v>70</v>
      </c>
      <c r="C14" t="s">
        <v>19</v>
      </c>
      <c r="D14" t="s">
        <v>89</v>
      </c>
      <c r="E14" s="1">
        <v>18919</v>
      </c>
      <c r="F14">
        <v>0</v>
      </c>
      <c r="G14" s="1">
        <v>39483</v>
      </c>
      <c r="H14" s="1">
        <v>10492</v>
      </c>
      <c r="I14">
        <v>1</v>
      </c>
      <c r="J14">
        <v>6.2</v>
      </c>
      <c r="K14">
        <v>2.19</v>
      </c>
      <c r="L14">
        <v>16.260000000000002</v>
      </c>
      <c r="M14">
        <v>3.2</v>
      </c>
      <c r="N14">
        <v>1</v>
      </c>
      <c r="Q14">
        <v>2018</v>
      </c>
      <c r="R14">
        <f>R6</f>
        <v>0.33926772608597333</v>
      </c>
      <c r="S14">
        <f t="shared" si="0"/>
        <v>26.8349876411183</v>
      </c>
      <c r="T14">
        <f t="shared" si="1"/>
        <v>9.1042452365474027</v>
      </c>
      <c r="U14">
        <f t="shared" si="2"/>
        <v>3.0887765791324915</v>
      </c>
      <c r="V14">
        <f t="shared" si="3"/>
        <v>720.11656169897185</v>
      </c>
      <c r="X14">
        <f>1/(S6^2+$S$31)</f>
        <v>26.8349876411183</v>
      </c>
      <c r="Y14">
        <f t="shared" si="4"/>
        <v>9.1042452365474027</v>
      </c>
      <c r="Z14">
        <f t="shared" si="5"/>
        <v>3.0887765791324915</v>
      </c>
      <c r="AA14">
        <f>X14^2</f>
        <v>720.11656169897185</v>
      </c>
    </row>
    <row r="15" spans="1:27" x14ac:dyDescent="0.25">
      <c r="A15">
        <v>2008</v>
      </c>
      <c r="B15" t="s">
        <v>70</v>
      </c>
      <c r="C15" t="s">
        <v>19</v>
      </c>
      <c r="D15" t="s">
        <v>89</v>
      </c>
      <c r="E15" s="1">
        <v>31604</v>
      </c>
      <c r="F15" s="1">
        <v>2227</v>
      </c>
      <c r="G15" s="1">
        <v>60981</v>
      </c>
      <c r="H15" s="1">
        <v>14989</v>
      </c>
      <c r="I15">
        <v>1</v>
      </c>
      <c r="J15">
        <v>9</v>
      </c>
      <c r="K15">
        <v>3.73</v>
      </c>
      <c r="L15">
        <v>20.32</v>
      </c>
      <c r="M15">
        <v>3.95</v>
      </c>
      <c r="N15">
        <v>1</v>
      </c>
      <c r="Q15">
        <v>2019</v>
      </c>
      <c r="R15">
        <f>R7</f>
        <v>0.44153237707337228</v>
      </c>
      <c r="S15">
        <f t="shared" si="0"/>
        <v>12.323922529741944</v>
      </c>
      <c r="T15">
        <f t="shared" si="1"/>
        <v>5.4414108094250482</v>
      </c>
      <c r="U15">
        <f t="shared" si="2"/>
        <v>2.4025590493181843</v>
      </c>
      <c r="V15">
        <f t="shared" si="3"/>
        <v>151.87906651908108</v>
      </c>
      <c r="X15">
        <f>1/(S7^2+$S$31)</f>
        <v>12.323922529741944</v>
      </c>
      <c r="Y15">
        <f t="shared" si="4"/>
        <v>5.4414108094250482</v>
      </c>
      <c r="Z15">
        <f t="shared" si="5"/>
        <v>2.4025590493181843</v>
      </c>
      <c r="AA15">
        <f>X15^2</f>
        <v>151.87906651908108</v>
      </c>
    </row>
    <row r="16" spans="1:27" x14ac:dyDescent="0.25">
      <c r="A16">
        <v>2007</v>
      </c>
      <c r="B16" t="s">
        <v>70</v>
      </c>
      <c r="C16" t="s">
        <v>19</v>
      </c>
      <c r="D16" t="s">
        <v>89</v>
      </c>
      <c r="E16" s="1">
        <v>43772</v>
      </c>
      <c r="F16" s="1">
        <v>19334</v>
      </c>
      <c r="G16" s="1">
        <v>68210</v>
      </c>
      <c r="H16" s="1">
        <v>12468</v>
      </c>
      <c r="I16">
        <v>0</v>
      </c>
      <c r="J16">
        <v>17.600000000000001</v>
      </c>
      <c r="K16">
        <v>11.21</v>
      </c>
      <c r="L16">
        <v>26.62</v>
      </c>
      <c r="M16">
        <v>3.91</v>
      </c>
      <c r="N16">
        <v>0</v>
      </c>
      <c r="Q16" s="23" t="s">
        <v>33</v>
      </c>
      <c r="R16" s="23"/>
      <c r="S16">
        <f>SUM(S11:S15)</f>
        <v>67.653317150598838</v>
      </c>
      <c r="T16">
        <f t="shared" ref="T16:V16" si="6">SUM(T11:T15)</f>
        <v>28.285950478240835</v>
      </c>
      <c r="U16">
        <f t="shared" si="6"/>
        <v>13.015236411609461</v>
      </c>
      <c r="V16">
        <f t="shared" si="6"/>
        <v>1143.1975580387482</v>
      </c>
      <c r="X16">
        <f>SUM(X11:X15)</f>
        <v>67.653317150598838</v>
      </c>
      <c r="Y16">
        <f>SUM(Y11:Y15)</f>
        <v>28.285950478240835</v>
      </c>
      <c r="Z16">
        <f>SUM(Z11:Z15)</f>
        <v>13.015236411609461</v>
      </c>
      <c r="AA16">
        <f t="shared" ref="AA16" si="7">SUM(AA11:AA15)</f>
        <v>1143.1975580387482</v>
      </c>
    </row>
    <row r="17" spans="1:27" x14ac:dyDescent="0.25">
      <c r="A17">
        <v>2006</v>
      </c>
      <c r="B17" t="s">
        <v>70</v>
      </c>
      <c r="C17" t="s">
        <v>19</v>
      </c>
      <c r="D17" t="s">
        <v>89</v>
      </c>
      <c r="E17" s="1">
        <v>36101</v>
      </c>
      <c r="F17" s="1">
        <v>9223</v>
      </c>
      <c r="G17" s="1">
        <v>62979</v>
      </c>
      <c r="H17" s="1">
        <v>13714</v>
      </c>
      <c r="I17">
        <v>1</v>
      </c>
      <c r="J17">
        <v>7.8</v>
      </c>
      <c r="K17">
        <v>3.86</v>
      </c>
      <c r="L17">
        <v>15.09</v>
      </c>
      <c r="M17">
        <v>2.73</v>
      </c>
      <c r="N17">
        <v>1</v>
      </c>
    </row>
    <row r="18" spans="1:27" x14ac:dyDescent="0.25">
      <c r="A18">
        <v>2005</v>
      </c>
      <c r="B18" t="s">
        <v>70</v>
      </c>
      <c r="C18" t="s">
        <v>19</v>
      </c>
      <c r="D18" t="s">
        <v>89</v>
      </c>
      <c r="E18" s="1">
        <v>35228</v>
      </c>
      <c r="F18" s="1">
        <v>8239</v>
      </c>
      <c r="G18" s="1">
        <v>62218</v>
      </c>
      <c r="H18" s="1">
        <v>13771</v>
      </c>
      <c r="I18">
        <v>1</v>
      </c>
      <c r="J18">
        <v>17</v>
      </c>
      <c r="K18">
        <v>8.4700000000000006</v>
      </c>
      <c r="L18">
        <v>31.06</v>
      </c>
      <c r="M18">
        <v>5.69</v>
      </c>
      <c r="N18">
        <v>1</v>
      </c>
      <c r="Q18" s="44" t="s">
        <v>34</v>
      </c>
      <c r="R18" s="44"/>
      <c r="S18" s="8">
        <f>U16-((T16^2)/S16)</f>
        <v>1.1888393012290308</v>
      </c>
      <c r="Y18" s="24" t="s">
        <v>35</v>
      </c>
      <c r="Z18" s="8">
        <f>Z16-(Y16^2)/X16</f>
        <v>1.1888393012290308</v>
      </c>
    </row>
    <row r="19" spans="1:27" x14ac:dyDescent="0.25">
      <c r="A19">
        <v>2004</v>
      </c>
      <c r="B19" t="s">
        <v>70</v>
      </c>
      <c r="C19" t="s">
        <v>19</v>
      </c>
      <c r="D19" t="s">
        <v>89</v>
      </c>
      <c r="E19" s="1">
        <v>25438</v>
      </c>
      <c r="F19" s="1">
        <v>4539</v>
      </c>
      <c r="G19" s="1">
        <v>46337</v>
      </c>
      <c r="H19" s="1">
        <v>10663</v>
      </c>
      <c r="I19">
        <v>1</v>
      </c>
      <c r="J19">
        <v>9.9</v>
      </c>
      <c r="K19">
        <v>4.57</v>
      </c>
      <c r="L19">
        <v>20.28</v>
      </c>
      <c r="M19">
        <v>3.81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70</v>
      </c>
      <c r="C20" t="s">
        <v>19</v>
      </c>
      <c r="D20" t="s">
        <v>89</v>
      </c>
      <c r="E20" s="1">
        <v>75371</v>
      </c>
      <c r="F20" s="1">
        <v>34041</v>
      </c>
      <c r="G20" s="1">
        <v>116701</v>
      </c>
      <c r="H20" s="1">
        <v>21087</v>
      </c>
      <c r="I20">
        <v>1</v>
      </c>
      <c r="J20">
        <v>23.2</v>
      </c>
      <c r="K20">
        <v>14.59</v>
      </c>
      <c r="L20">
        <v>34.74</v>
      </c>
      <c r="M20">
        <v>5.16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70</v>
      </c>
      <c r="C21" t="s">
        <v>19</v>
      </c>
      <c r="D21" t="s">
        <v>89</v>
      </c>
      <c r="E21" s="1">
        <v>54710</v>
      </c>
      <c r="F21" s="1">
        <v>21182</v>
      </c>
      <c r="G21" s="1">
        <v>88237</v>
      </c>
      <c r="H21" s="1">
        <v>17106</v>
      </c>
      <c r="I21">
        <v>0</v>
      </c>
      <c r="J21">
        <v>15.6</v>
      </c>
      <c r="K21">
        <v>9.1999999999999993</v>
      </c>
      <c r="L21">
        <v>25.34</v>
      </c>
      <c r="M21">
        <v>4.07</v>
      </c>
      <c r="N21">
        <v>0</v>
      </c>
    </row>
    <row r="22" spans="1:27" x14ac:dyDescent="0.25">
      <c r="A22">
        <v>2001</v>
      </c>
      <c r="B22" t="s">
        <v>70</v>
      </c>
      <c r="C22" t="s">
        <v>19</v>
      </c>
      <c r="D22" t="s">
        <v>89</v>
      </c>
      <c r="E22" s="1">
        <v>95157</v>
      </c>
      <c r="F22" s="1">
        <v>49592</v>
      </c>
      <c r="G22" s="1">
        <v>140723</v>
      </c>
      <c r="H22" s="1">
        <v>23248</v>
      </c>
      <c r="I22">
        <v>0</v>
      </c>
      <c r="J22">
        <v>20</v>
      </c>
      <c r="K22">
        <v>13.22</v>
      </c>
      <c r="L22">
        <v>29.01</v>
      </c>
      <c r="M22">
        <v>4.0199999999999996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70</v>
      </c>
      <c r="C23" t="s">
        <v>19</v>
      </c>
      <c r="D23" t="s">
        <v>89</v>
      </c>
      <c r="E23" s="1">
        <v>57701</v>
      </c>
      <c r="F23" s="1">
        <v>23924</v>
      </c>
      <c r="G23" s="1">
        <v>91477</v>
      </c>
      <c r="H23" s="1">
        <v>17233</v>
      </c>
      <c r="I23">
        <v>0</v>
      </c>
      <c r="J23">
        <v>15.7</v>
      </c>
      <c r="K23">
        <v>9.42</v>
      </c>
      <c r="L23">
        <v>25.1</v>
      </c>
      <c r="M23">
        <v>3.96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70</v>
      </c>
      <c r="C24" t="s">
        <v>19</v>
      </c>
      <c r="D24" t="s">
        <v>89</v>
      </c>
      <c r="E24" s="1">
        <v>49850</v>
      </c>
      <c r="F24" s="1">
        <v>17452</v>
      </c>
      <c r="G24" s="1">
        <v>82248</v>
      </c>
      <c r="H24" s="1">
        <v>16530</v>
      </c>
      <c r="I24">
        <v>0</v>
      </c>
      <c r="J24">
        <v>8.4</v>
      </c>
      <c r="K24">
        <v>4.6100000000000003</v>
      </c>
      <c r="L24">
        <v>14.91</v>
      </c>
      <c r="M24">
        <v>2.54</v>
      </c>
      <c r="N24">
        <v>0</v>
      </c>
    </row>
    <row r="25" spans="1:27" x14ac:dyDescent="0.25">
      <c r="A25">
        <v>1998</v>
      </c>
      <c r="B25" t="s">
        <v>70</v>
      </c>
      <c r="C25" t="s">
        <v>19</v>
      </c>
      <c r="D25" t="s">
        <v>89</v>
      </c>
      <c r="E25" s="1">
        <v>34344</v>
      </c>
      <c r="F25" s="1">
        <v>12168</v>
      </c>
      <c r="G25" s="1">
        <v>56520</v>
      </c>
      <c r="H25" s="1">
        <v>11315</v>
      </c>
      <c r="I25">
        <v>1</v>
      </c>
      <c r="J25">
        <v>8.8000000000000007</v>
      </c>
      <c r="K25">
        <v>4.87</v>
      </c>
      <c r="L25">
        <v>15.34</v>
      </c>
      <c r="M25">
        <v>2.58</v>
      </c>
      <c r="N25">
        <v>1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70</v>
      </c>
      <c r="C26" t="s">
        <v>19</v>
      </c>
      <c r="D26" t="s">
        <v>89</v>
      </c>
      <c r="E26" s="1">
        <v>43646</v>
      </c>
      <c r="F26" s="1">
        <v>13357</v>
      </c>
      <c r="G26" s="1">
        <v>73936</v>
      </c>
      <c r="H26" s="1">
        <v>15454</v>
      </c>
      <c r="I26">
        <v>0</v>
      </c>
      <c r="J26">
        <v>7.9</v>
      </c>
      <c r="K26">
        <v>4.12</v>
      </c>
      <c r="L26">
        <v>14.57</v>
      </c>
      <c r="M26">
        <v>2.56</v>
      </c>
      <c r="N26">
        <v>0</v>
      </c>
      <c r="Q26" s="40" t="s">
        <v>44</v>
      </c>
      <c r="R26" s="40"/>
      <c r="S26" s="29">
        <f>T16/S16</f>
        <v>0.41810145709892155</v>
      </c>
      <c r="T26" s="7"/>
      <c r="AA26" s="10"/>
    </row>
    <row r="27" spans="1:27" x14ac:dyDescent="0.25">
      <c r="A27">
        <v>1996</v>
      </c>
      <c r="B27" t="s">
        <v>70</v>
      </c>
      <c r="C27" t="s">
        <v>19</v>
      </c>
      <c r="D27" t="s">
        <v>89</v>
      </c>
      <c r="E27" s="1">
        <v>48566</v>
      </c>
      <c r="F27" s="1">
        <v>20317</v>
      </c>
      <c r="G27" s="1">
        <v>76816</v>
      </c>
      <c r="H27" s="1">
        <v>14413</v>
      </c>
      <c r="I27">
        <v>0</v>
      </c>
      <c r="J27">
        <v>11.1</v>
      </c>
      <c r="K27">
        <v>6.54</v>
      </c>
      <c r="L27">
        <v>18.23</v>
      </c>
      <c r="M27">
        <v>2.92</v>
      </c>
      <c r="N27">
        <v>0</v>
      </c>
      <c r="Q27" s="44" t="s">
        <v>16</v>
      </c>
      <c r="R27" s="44"/>
      <c r="S27" s="7">
        <f>SQRT(1/S16)</f>
        <v>0.12157812804113789</v>
      </c>
      <c r="T27" s="7"/>
      <c r="AA27" s="10"/>
    </row>
    <row r="28" spans="1:27" x14ac:dyDescent="0.25">
      <c r="A28">
        <v>1995</v>
      </c>
      <c r="B28" t="s">
        <v>70</v>
      </c>
      <c r="C28" t="s">
        <v>19</v>
      </c>
      <c r="D28" t="s">
        <v>89</v>
      </c>
      <c r="E28" s="1">
        <v>56022</v>
      </c>
      <c r="F28" s="1">
        <v>26892</v>
      </c>
      <c r="G28" s="1">
        <v>85151</v>
      </c>
      <c r="H28" s="1">
        <v>14862</v>
      </c>
      <c r="I28">
        <v>0</v>
      </c>
      <c r="J28">
        <v>9.9</v>
      </c>
      <c r="K28">
        <v>6.17</v>
      </c>
      <c r="L28">
        <v>15.64</v>
      </c>
      <c r="M28">
        <v>2.37</v>
      </c>
      <c r="N28">
        <v>0</v>
      </c>
      <c r="Q28" s="40" t="s">
        <v>45</v>
      </c>
      <c r="R28" s="40"/>
      <c r="S28" s="35">
        <f>S26-1.96*S27</f>
        <v>0.17980832613829129</v>
      </c>
      <c r="T28" s="36">
        <f>S26+1.96*S27</f>
        <v>0.65639458805955186</v>
      </c>
    </row>
    <row r="29" spans="1:27" x14ac:dyDescent="0.25">
      <c r="A29">
        <v>1994</v>
      </c>
      <c r="B29" t="s">
        <v>70</v>
      </c>
      <c r="C29" t="s">
        <v>19</v>
      </c>
      <c r="D29" t="s">
        <v>89</v>
      </c>
      <c r="E29" s="1">
        <v>32302</v>
      </c>
      <c r="F29" s="1">
        <v>9793</v>
      </c>
      <c r="G29" s="1">
        <v>54810</v>
      </c>
      <c r="H29" s="1">
        <v>11484</v>
      </c>
      <c r="I29">
        <v>0</v>
      </c>
      <c r="J29">
        <v>4.8</v>
      </c>
      <c r="K29">
        <v>2.4500000000000002</v>
      </c>
      <c r="L29">
        <v>9.16</v>
      </c>
      <c r="M29">
        <v>1.62</v>
      </c>
      <c r="N29">
        <v>0</v>
      </c>
      <c r="S29" s="7"/>
      <c r="T29" s="7"/>
    </row>
    <row r="30" spans="1:27" x14ac:dyDescent="0.25">
      <c r="A30">
        <v>1993</v>
      </c>
      <c r="B30" t="s">
        <v>70</v>
      </c>
      <c r="C30" t="s">
        <v>19</v>
      </c>
      <c r="D30" t="s">
        <v>89</v>
      </c>
      <c r="E30" s="1">
        <v>124658</v>
      </c>
      <c r="F30" s="1">
        <v>65377</v>
      </c>
      <c r="G30" s="1">
        <v>183939</v>
      </c>
      <c r="H30" s="1">
        <v>30246</v>
      </c>
      <c r="I30">
        <v>0</v>
      </c>
      <c r="J30">
        <v>13.9</v>
      </c>
      <c r="K30">
        <v>9.06</v>
      </c>
      <c r="L30">
        <v>20.69</v>
      </c>
      <c r="M30">
        <v>2.94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71</v>
      </c>
      <c r="C31" t="s">
        <v>19</v>
      </c>
      <c r="D31" t="s">
        <v>89</v>
      </c>
      <c r="E31" s="1">
        <v>14175</v>
      </c>
      <c r="F31">
        <v>42</v>
      </c>
      <c r="G31" s="1">
        <v>28308</v>
      </c>
      <c r="H31" s="1">
        <v>7211</v>
      </c>
      <c r="I31">
        <v>1</v>
      </c>
      <c r="J31">
        <v>4.4000000000000004</v>
      </c>
      <c r="K31">
        <v>1.7</v>
      </c>
      <c r="L31">
        <v>11.08</v>
      </c>
      <c r="M31">
        <v>2.14</v>
      </c>
      <c r="N31">
        <v>1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71</v>
      </c>
      <c r="C32" t="s">
        <v>19</v>
      </c>
      <c r="D32" t="s">
        <v>89</v>
      </c>
      <c r="E32" s="1">
        <v>14960</v>
      </c>
      <c r="F32">
        <v>0</v>
      </c>
      <c r="G32" s="1">
        <v>30310</v>
      </c>
      <c r="H32" s="1">
        <v>7832</v>
      </c>
      <c r="I32">
        <v>1</v>
      </c>
      <c r="J32">
        <v>3.3</v>
      </c>
      <c r="K32">
        <v>1.2</v>
      </c>
      <c r="L32">
        <v>8.5399999999999991</v>
      </c>
      <c r="M32">
        <v>1.64</v>
      </c>
      <c r="N32">
        <v>1</v>
      </c>
      <c r="Q32" s="40" t="s">
        <v>44</v>
      </c>
      <c r="R32" s="40"/>
      <c r="S32" s="35">
        <f>Y16/X16</f>
        <v>0.41810145709892155</v>
      </c>
      <c r="T32" s="7"/>
    </row>
    <row r="33" spans="1:21" x14ac:dyDescent="0.25">
      <c r="A33">
        <v>2018</v>
      </c>
      <c r="B33" t="s">
        <v>71</v>
      </c>
      <c r="C33" t="s">
        <v>19</v>
      </c>
      <c r="D33" t="s">
        <v>89</v>
      </c>
      <c r="E33" s="1">
        <v>16503</v>
      </c>
      <c r="F33" s="1">
        <v>1110</v>
      </c>
      <c r="G33" s="1">
        <v>31896</v>
      </c>
      <c r="H33" s="1">
        <v>7854</v>
      </c>
      <c r="I33">
        <v>1</v>
      </c>
      <c r="J33">
        <v>2.2000000000000002</v>
      </c>
      <c r="K33">
        <v>0.91</v>
      </c>
      <c r="L33">
        <v>5.46</v>
      </c>
      <c r="M33">
        <v>1.03</v>
      </c>
      <c r="N33">
        <v>1</v>
      </c>
      <c r="Q33" s="44" t="s">
        <v>16</v>
      </c>
      <c r="R33" s="44"/>
      <c r="S33" s="7">
        <f>SQRT(1/X16)</f>
        <v>0.12157812804113789</v>
      </c>
      <c r="T33" s="7"/>
    </row>
    <row r="34" spans="1:21" x14ac:dyDescent="0.25">
      <c r="A34">
        <v>2017</v>
      </c>
      <c r="B34" t="s">
        <v>71</v>
      </c>
      <c r="C34" t="s">
        <v>19</v>
      </c>
      <c r="D34" t="s">
        <v>89</v>
      </c>
      <c r="E34" s="1">
        <v>12481</v>
      </c>
      <c r="F34">
        <v>0</v>
      </c>
      <c r="G34" s="1">
        <v>26090</v>
      </c>
      <c r="H34" s="1">
        <v>6943</v>
      </c>
      <c r="I34">
        <v>1</v>
      </c>
      <c r="J34">
        <v>3.2</v>
      </c>
      <c r="K34">
        <v>1.0900000000000001</v>
      </c>
      <c r="L34">
        <v>8.86</v>
      </c>
      <c r="M34">
        <v>1.7</v>
      </c>
      <c r="N34">
        <v>1</v>
      </c>
      <c r="Q34" s="40" t="s">
        <v>45</v>
      </c>
      <c r="R34" s="40"/>
      <c r="S34" s="35">
        <f>S32-1.96*S33</f>
        <v>0.17980832613829129</v>
      </c>
      <c r="T34" s="35">
        <f>S32+1.96*S33</f>
        <v>0.65639458805955186</v>
      </c>
    </row>
    <row r="35" spans="1:21" x14ac:dyDescent="0.25">
      <c r="A35">
        <v>2016</v>
      </c>
      <c r="B35" t="s">
        <v>71</v>
      </c>
      <c r="C35" t="s">
        <v>19</v>
      </c>
      <c r="D35" t="s">
        <v>89</v>
      </c>
      <c r="E35" s="1">
        <v>3099</v>
      </c>
      <c r="F35">
        <v>0</v>
      </c>
      <c r="G35" s="1">
        <v>9258</v>
      </c>
      <c r="H35" s="1">
        <v>3142</v>
      </c>
      <c r="I35">
        <v>1</v>
      </c>
      <c r="J35">
        <v>1</v>
      </c>
      <c r="K35">
        <v>0.14000000000000001</v>
      </c>
      <c r="L35">
        <v>7.09</v>
      </c>
      <c r="M35">
        <v>1.04</v>
      </c>
      <c r="N35">
        <v>1</v>
      </c>
    </row>
    <row r="36" spans="1:21" x14ac:dyDescent="0.25">
      <c r="A36">
        <v>2015</v>
      </c>
      <c r="B36" t="s">
        <v>71</v>
      </c>
      <c r="C36" t="s">
        <v>19</v>
      </c>
      <c r="D36" t="s">
        <v>89</v>
      </c>
      <c r="E36" s="1">
        <v>55916</v>
      </c>
      <c r="F36" s="1">
        <v>17784</v>
      </c>
      <c r="G36" s="1">
        <v>94049</v>
      </c>
      <c r="H36" s="1">
        <v>19456</v>
      </c>
      <c r="I36">
        <v>1</v>
      </c>
      <c r="J36">
        <v>12.9</v>
      </c>
      <c r="K36">
        <v>6.96</v>
      </c>
      <c r="L36">
        <v>22.83</v>
      </c>
      <c r="M36">
        <v>3.95</v>
      </c>
      <c r="N36">
        <v>1</v>
      </c>
    </row>
    <row r="37" spans="1:21" x14ac:dyDescent="0.25">
      <c r="A37">
        <v>2014</v>
      </c>
      <c r="B37" t="s">
        <v>71</v>
      </c>
      <c r="C37" t="s">
        <v>19</v>
      </c>
      <c r="D37" t="s">
        <v>89</v>
      </c>
      <c r="E37" s="1">
        <v>15871</v>
      </c>
      <c r="F37">
        <v>0</v>
      </c>
      <c r="G37" s="1">
        <v>32947</v>
      </c>
      <c r="H37" s="1">
        <v>8712</v>
      </c>
      <c r="I37">
        <v>1</v>
      </c>
      <c r="J37">
        <v>5.6</v>
      </c>
      <c r="K37">
        <v>1.98</v>
      </c>
      <c r="L37">
        <v>14.75</v>
      </c>
      <c r="M37">
        <v>2.89</v>
      </c>
      <c r="N37">
        <v>1</v>
      </c>
      <c r="Q37" s="2" t="s">
        <v>14</v>
      </c>
      <c r="R37" s="2" t="s">
        <v>69</v>
      </c>
    </row>
    <row r="38" spans="1:21" x14ac:dyDescent="0.25">
      <c r="A38">
        <v>2013</v>
      </c>
      <c r="B38" t="s">
        <v>71</v>
      </c>
      <c r="C38" t="s">
        <v>19</v>
      </c>
      <c r="D38" t="s">
        <v>89</v>
      </c>
      <c r="E38" s="1">
        <v>16724</v>
      </c>
      <c r="F38">
        <v>152</v>
      </c>
      <c r="G38" s="1">
        <v>33296</v>
      </c>
      <c r="H38" s="1">
        <v>8455</v>
      </c>
      <c r="I38">
        <v>1</v>
      </c>
      <c r="J38">
        <v>5.6</v>
      </c>
      <c r="K38">
        <v>2.19</v>
      </c>
      <c r="L38">
        <v>13.44</v>
      </c>
      <c r="M38">
        <v>2.6</v>
      </c>
      <c r="N38">
        <v>1</v>
      </c>
      <c r="Q38" s="2" t="s">
        <v>2</v>
      </c>
      <c r="R38" t="s">
        <v>72</v>
      </c>
      <c r="S38" t="s">
        <v>71</v>
      </c>
      <c r="T38" t="s">
        <v>70</v>
      </c>
      <c r="U38" t="s">
        <v>20</v>
      </c>
    </row>
    <row r="39" spans="1:21" x14ac:dyDescent="0.25">
      <c r="A39">
        <v>2012</v>
      </c>
      <c r="B39" t="s">
        <v>71</v>
      </c>
      <c r="C39" t="s">
        <v>19</v>
      </c>
      <c r="D39" t="s">
        <v>89</v>
      </c>
      <c r="E39" s="1">
        <v>46234</v>
      </c>
      <c r="F39" s="1">
        <v>14411</v>
      </c>
      <c r="G39" s="1">
        <v>78057</v>
      </c>
      <c r="H39" s="1">
        <v>16237</v>
      </c>
      <c r="I39">
        <v>1</v>
      </c>
      <c r="J39">
        <v>13.3</v>
      </c>
      <c r="K39">
        <v>7.04</v>
      </c>
      <c r="L39">
        <v>23.8</v>
      </c>
      <c r="M39">
        <v>4.18</v>
      </c>
      <c r="N39">
        <v>1</v>
      </c>
      <c r="Q39">
        <v>2015</v>
      </c>
      <c r="R39">
        <v>0</v>
      </c>
      <c r="S39">
        <v>55916</v>
      </c>
      <c r="T39">
        <v>21837</v>
      </c>
      <c r="U39">
        <v>77753</v>
      </c>
    </row>
    <row r="40" spans="1:21" x14ac:dyDescent="0.25">
      <c r="A40">
        <v>2011</v>
      </c>
      <c r="B40" t="s">
        <v>71</v>
      </c>
      <c r="C40" t="s">
        <v>19</v>
      </c>
      <c r="D40" t="s">
        <v>89</v>
      </c>
      <c r="E40" s="1">
        <v>2609</v>
      </c>
      <c r="F40">
        <v>0</v>
      </c>
      <c r="G40" s="1">
        <v>8063</v>
      </c>
      <c r="H40" s="1">
        <v>2782</v>
      </c>
      <c r="I40">
        <v>1</v>
      </c>
      <c r="J40">
        <v>1.1000000000000001</v>
      </c>
      <c r="K40">
        <v>0.13</v>
      </c>
      <c r="L40">
        <v>7.96</v>
      </c>
      <c r="M40">
        <v>1.1200000000000001</v>
      </c>
      <c r="N40">
        <v>1</v>
      </c>
      <c r="Q40">
        <v>2016</v>
      </c>
      <c r="R40">
        <v>0</v>
      </c>
      <c r="S40">
        <v>3099</v>
      </c>
      <c r="T40">
        <v>7992</v>
      </c>
      <c r="U40">
        <v>11091</v>
      </c>
    </row>
    <row r="41" spans="1:21" x14ac:dyDescent="0.25">
      <c r="A41">
        <v>2010</v>
      </c>
      <c r="B41" t="s">
        <v>71</v>
      </c>
      <c r="C41" t="s">
        <v>19</v>
      </c>
      <c r="D41" t="s">
        <v>89</v>
      </c>
      <c r="E41" s="1">
        <v>49568</v>
      </c>
      <c r="F41" s="1">
        <v>16471</v>
      </c>
      <c r="G41" s="1">
        <v>82665</v>
      </c>
      <c r="H41" s="1">
        <v>16887</v>
      </c>
      <c r="I41">
        <v>1</v>
      </c>
      <c r="J41">
        <v>18.5</v>
      </c>
      <c r="K41">
        <v>10.43</v>
      </c>
      <c r="L41">
        <v>30.56</v>
      </c>
      <c r="M41">
        <v>5.0999999999999996</v>
      </c>
      <c r="N41">
        <v>1</v>
      </c>
      <c r="Q41">
        <v>2017</v>
      </c>
      <c r="R41">
        <v>0</v>
      </c>
      <c r="S41">
        <v>12481</v>
      </c>
      <c r="T41">
        <v>14578</v>
      </c>
      <c r="U41">
        <v>27059</v>
      </c>
    </row>
    <row r="42" spans="1:21" x14ac:dyDescent="0.25">
      <c r="A42">
        <v>2009</v>
      </c>
      <c r="B42" t="s">
        <v>71</v>
      </c>
      <c r="C42" t="s">
        <v>19</v>
      </c>
      <c r="D42" t="s">
        <v>89</v>
      </c>
      <c r="E42" s="1">
        <v>7354</v>
      </c>
      <c r="F42">
        <v>0</v>
      </c>
      <c r="G42" s="1">
        <v>19192</v>
      </c>
      <c r="H42" s="1">
        <v>6040</v>
      </c>
      <c r="I42">
        <v>1</v>
      </c>
      <c r="J42">
        <v>2.4</v>
      </c>
      <c r="K42">
        <v>0.5</v>
      </c>
      <c r="L42">
        <v>10.87</v>
      </c>
      <c r="M42">
        <v>1.92</v>
      </c>
      <c r="N42">
        <v>1</v>
      </c>
      <c r="Q42">
        <v>2018</v>
      </c>
      <c r="R42">
        <v>0</v>
      </c>
      <c r="S42">
        <v>16503</v>
      </c>
      <c r="T42">
        <v>32140</v>
      </c>
      <c r="U42">
        <v>48643</v>
      </c>
    </row>
    <row r="43" spans="1:21" x14ac:dyDescent="0.25">
      <c r="A43">
        <v>2008</v>
      </c>
      <c r="B43" t="s">
        <v>71</v>
      </c>
      <c r="C43" t="s">
        <v>19</v>
      </c>
      <c r="D43" t="s">
        <v>89</v>
      </c>
      <c r="E43" s="1">
        <v>4047</v>
      </c>
      <c r="F43">
        <v>0</v>
      </c>
      <c r="G43" s="1">
        <v>13523</v>
      </c>
      <c r="H43" s="1">
        <v>4835</v>
      </c>
      <c r="I43">
        <v>1</v>
      </c>
      <c r="J43">
        <v>1.2</v>
      </c>
      <c r="K43">
        <v>0.11</v>
      </c>
      <c r="L43">
        <v>10.85</v>
      </c>
      <c r="M43">
        <v>1.37</v>
      </c>
      <c r="N43">
        <v>1</v>
      </c>
      <c r="Q43">
        <v>2019</v>
      </c>
      <c r="R43">
        <v>1152</v>
      </c>
      <c r="S43">
        <v>14960</v>
      </c>
      <c r="T43">
        <v>17770</v>
      </c>
      <c r="U43">
        <v>33882</v>
      </c>
    </row>
    <row r="44" spans="1:21" x14ac:dyDescent="0.25">
      <c r="A44">
        <v>2007</v>
      </c>
      <c r="B44" t="s">
        <v>71</v>
      </c>
      <c r="C44" t="s">
        <v>19</v>
      </c>
      <c r="D44" t="s">
        <v>89</v>
      </c>
      <c r="E44" s="1">
        <v>5728</v>
      </c>
      <c r="F44">
        <v>52</v>
      </c>
      <c r="G44" s="1">
        <v>11404</v>
      </c>
      <c r="H44" s="1">
        <v>2896</v>
      </c>
      <c r="I44">
        <v>1</v>
      </c>
      <c r="J44">
        <v>2.2999999999999998</v>
      </c>
      <c r="K44">
        <v>0.91</v>
      </c>
      <c r="L44">
        <v>5.75</v>
      </c>
      <c r="M44">
        <v>1.0900000000000001</v>
      </c>
      <c r="N44">
        <v>1</v>
      </c>
      <c r="Q44" t="s">
        <v>20</v>
      </c>
      <c r="R44">
        <v>1152</v>
      </c>
      <c r="S44">
        <v>102959</v>
      </c>
      <c r="T44">
        <v>94317</v>
      </c>
      <c r="U44">
        <v>198428</v>
      </c>
    </row>
    <row r="45" spans="1:21" x14ac:dyDescent="0.25">
      <c r="A45">
        <v>2006</v>
      </c>
      <c r="B45" t="s">
        <v>71</v>
      </c>
      <c r="C45" t="s">
        <v>19</v>
      </c>
      <c r="D45" t="s">
        <v>89</v>
      </c>
      <c r="E45" s="1">
        <v>27681</v>
      </c>
      <c r="F45" s="1">
        <v>4705</v>
      </c>
      <c r="G45" s="1">
        <v>50658</v>
      </c>
      <c r="H45" s="1">
        <v>11723</v>
      </c>
      <c r="I45">
        <v>1</v>
      </c>
      <c r="J45">
        <v>6</v>
      </c>
      <c r="K45">
        <v>2.7</v>
      </c>
      <c r="L45">
        <v>12.68</v>
      </c>
      <c r="M45">
        <v>2.37</v>
      </c>
      <c r="N45">
        <v>1</v>
      </c>
    </row>
    <row r="46" spans="1:21" x14ac:dyDescent="0.25">
      <c r="A46">
        <v>2005</v>
      </c>
      <c r="B46" t="s">
        <v>71</v>
      </c>
      <c r="C46" t="s">
        <v>19</v>
      </c>
      <c r="D46" t="s">
        <v>89</v>
      </c>
      <c r="E46" s="1">
        <v>28496</v>
      </c>
      <c r="F46" s="1">
        <v>4713</v>
      </c>
      <c r="G46" s="1">
        <v>52279</v>
      </c>
      <c r="H46" s="1">
        <v>12134</v>
      </c>
      <c r="I46">
        <v>1</v>
      </c>
      <c r="J46">
        <v>13.7</v>
      </c>
      <c r="K46">
        <v>6.34</v>
      </c>
      <c r="L46">
        <v>27.17</v>
      </c>
      <c r="M46">
        <v>5.15</v>
      </c>
      <c r="N46">
        <v>1</v>
      </c>
      <c r="Q46" s="2" t="s">
        <v>48</v>
      </c>
      <c r="R46" s="2" t="s">
        <v>69</v>
      </c>
    </row>
    <row r="47" spans="1:21" x14ac:dyDescent="0.25">
      <c r="A47">
        <v>2004</v>
      </c>
      <c r="B47" t="s">
        <v>71</v>
      </c>
      <c r="C47" t="s">
        <v>19</v>
      </c>
      <c r="D47" t="s">
        <v>89</v>
      </c>
      <c r="E47" s="1">
        <v>39102</v>
      </c>
      <c r="F47" s="1">
        <v>12272</v>
      </c>
      <c r="G47" s="1">
        <v>65933</v>
      </c>
      <c r="H47" s="1">
        <v>13689</v>
      </c>
      <c r="I47">
        <v>1</v>
      </c>
      <c r="J47">
        <v>15.3</v>
      </c>
      <c r="K47">
        <v>8.16</v>
      </c>
      <c r="L47">
        <v>26.83</v>
      </c>
      <c r="M47">
        <v>4.6900000000000004</v>
      </c>
      <c r="N47">
        <v>1</v>
      </c>
      <c r="Q47" s="2" t="s">
        <v>2</v>
      </c>
      <c r="R47" t="s">
        <v>72</v>
      </c>
      <c r="S47" t="s">
        <v>71</v>
      </c>
      <c r="T47" t="s">
        <v>70</v>
      </c>
      <c r="U47" t="s">
        <v>20</v>
      </c>
    </row>
    <row r="48" spans="1:21" x14ac:dyDescent="0.25">
      <c r="A48">
        <v>2003</v>
      </c>
      <c r="B48" t="s">
        <v>71</v>
      </c>
      <c r="C48" t="s">
        <v>19</v>
      </c>
      <c r="D48" t="s">
        <v>89</v>
      </c>
      <c r="E48" s="1">
        <v>27172</v>
      </c>
      <c r="F48" s="1">
        <v>5274</v>
      </c>
      <c r="G48" s="1">
        <v>49070</v>
      </c>
      <c r="H48" s="1">
        <v>11173</v>
      </c>
      <c r="I48">
        <v>1</v>
      </c>
      <c r="J48">
        <v>8.4</v>
      </c>
      <c r="K48">
        <v>3.93</v>
      </c>
      <c r="L48">
        <v>16.88</v>
      </c>
      <c r="M48">
        <v>3.13</v>
      </c>
      <c r="N48">
        <v>1</v>
      </c>
      <c r="Q48">
        <v>2015</v>
      </c>
      <c r="S48">
        <v>19456</v>
      </c>
      <c r="T48">
        <v>11080</v>
      </c>
      <c r="U48">
        <v>15268</v>
      </c>
    </row>
    <row r="49" spans="1:23" x14ac:dyDescent="0.25">
      <c r="A49">
        <v>2002</v>
      </c>
      <c r="B49" t="s">
        <v>71</v>
      </c>
      <c r="C49" t="s">
        <v>19</v>
      </c>
      <c r="D49" t="s">
        <v>89</v>
      </c>
      <c r="E49" s="1">
        <v>9402</v>
      </c>
      <c r="F49">
        <v>0</v>
      </c>
      <c r="G49" s="1">
        <v>20317</v>
      </c>
      <c r="H49" s="1">
        <v>5569</v>
      </c>
      <c r="I49">
        <v>1</v>
      </c>
      <c r="J49">
        <v>2.7</v>
      </c>
      <c r="K49">
        <v>0.88</v>
      </c>
      <c r="L49">
        <v>7.95</v>
      </c>
      <c r="M49">
        <v>1.52</v>
      </c>
      <c r="N49">
        <v>1</v>
      </c>
      <c r="Q49">
        <v>2016</v>
      </c>
      <c r="S49">
        <v>3142</v>
      </c>
      <c r="T49">
        <v>5270</v>
      </c>
      <c r="U49">
        <v>4206</v>
      </c>
    </row>
    <row r="50" spans="1:23" x14ac:dyDescent="0.25">
      <c r="A50">
        <v>2001</v>
      </c>
      <c r="B50" t="s">
        <v>71</v>
      </c>
      <c r="C50" t="s">
        <v>19</v>
      </c>
      <c r="D50" t="s">
        <v>89</v>
      </c>
      <c r="E50" s="1">
        <v>47493</v>
      </c>
      <c r="F50" s="1">
        <v>17776</v>
      </c>
      <c r="G50" s="1">
        <v>77210</v>
      </c>
      <c r="H50" s="1">
        <v>15162</v>
      </c>
      <c r="I50">
        <v>1</v>
      </c>
      <c r="J50">
        <v>10</v>
      </c>
      <c r="K50">
        <v>5.59</v>
      </c>
      <c r="L50">
        <v>17.16</v>
      </c>
      <c r="M50">
        <v>2.87</v>
      </c>
      <c r="N50">
        <v>1</v>
      </c>
      <c r="Q50">
        <v>2017</v>
      </c>
      <c r="S50">
        <v>6943</v>
      </c>
      <c r="T50">
        <v>7575</v>
      </c>
      <c r="U50">
        <v>7259</v>
      </c>
    </row>
    <row r="51" spans="1:23" x14ac:dyDescent="0.25">
      <c r="A51">
        <v>2000</v>
      </c>
      <c r="B51" t="s">
        <v>71</v>
      </c>
      <c r="C51" t="s">
        <v>19</v>
      </c>
      <c r="D51" t="s">
        <v>89</v>
      </c>
      <c r="E51" s="1">
        <v>12383</v>
      </c>
      <c r="F51">
        <v>0</v>
      </c>
      <c r="G51" s="1">
        <v>25369</v>
      </c>
      <c r="H51" s="1">
        <v>6626</v>
      </c>
      <c r="I51">
        <v>1</v>
      </c>
      <c r="J51">
        <v>3.4</v>
      </c>
      <c r="K51">
        <v>1.23</v>
      </c>
      <c r="L51">
        <v>8.9600000000000009</v>
      </c>
      <c r="M51">
        <v>1.72</v>
      </c>
      <c r="N51">
        <v>1</v>
      </c>
      <c r="Q51">
        <v>2018</v>
      </c>
      <c r="S51">
        <v>7854</v>
      </c>
      <c r="T51">
        <v>11738</v>
      </c>
      <c r="U51">
        <v>9796</v>
      </c>
    </row>
    <row r="52" spans="1:23" x14ac:dyDescent="0.25">
      <c r="A52">
        <v>1999</v>
      </c>
      <c r="B52" t="s">
        <v>71</v>
      </c>
      <c r="C52" t="s">
        <v>19</v>
      </c>
      <c r="D52" t="s">
        <v>89</v>
      </c>
      <c r="E52" s="1">
        <v>27832</v>
      </c>
      <c r="F52" s="1">
        <v>5103</v>
      </c>
      <c r="G52" s="1">
        <v>50561</v>
      </c>
      <c r="H52" s="1">
        <v>11597</v>
      </c>
      <c r="I52">
        <v>1</v>
      </c>
      <c r="J52">
        <v>4.7</v>
      </c>
      <c r="K52">
        <v>2.15</v>
      </c>
      <c r="L52">
        <v>9.9700000000000006</v>
      </c>
      <c r="M52">
        <v>1.85</v>
      </c>
      <c r="N52">
        <v>1</v>
      </c>
      <c r="Q52">
        <v>2019</v>
      </c>
      <c r="R52">
        <v>1929</v>
      </c>
      <c r="S52">
        <v>7832</v>
      </c>
      <c r="T52">
        <v>8647</v>
      </c>
      <c r="U52">
        <v>6136</v>
      </c>
    </row>
    <row r="53" spans="1:23" x14ac:dyDescent="0.25">
      <c r="A53">
        <v>1998</v>
      </c>
      <c r="B53" t="s">
        <v>71</v>
      </c>
      <c r="C53" t="s">
        <v>19</v>
      </c>
      <c r="D53" t="s">
        <v>89</v>
      </c>
      <c r="E53" s="1">
        <v>15789</v>
      </c>
      <c r="F53" s="1">
        <v>2195</v>
      </c>
      <c r="G53" s="1">
        <v>29382</v>
      </c>
      <c r="H53" s="1">
        <v>6936</v>
      </c>
      <c r="I53">
        <v>1</v>
      </c>
      <c r="J53">
        <v>4</v>
      </c>
      <c r="K53">
        <v>1.78</v>
      </c>
      <c r="L53">
        <v>8.92</v>
      </c>
      <c r="M53">
        <v>1.67</v>
      </c>
      <c r="N53">
        <v>1</v>
      </c>
      <c r="Q53" t="s">
        <v>20</v>
      </c>
      <c r="R53">
        <v>1929</v>
      </c>
      <c r="S53">
        <v>9045.4</v>
      </c>
      <c r="T53">
        <v>8862</v>
      </c>
      <c r="U53">
        <v>8315.0909090909099</v>
      </c>
    </row>
    <row r="54" spans="1:23" ht="15.75" thickBot="1" x14ac:dyDescent="0.3">
      <c r="A54">
        <v>1997</v>
      </c>
      <c r="B54" t="s">
        <v>71</v>
      </c>
      <c r="C54" t="s">
        <v>19</v>
      </c>
      <c r="D54" t="s">
        <v>89</v>
      </c>
      <c r="E54" s="1">
        <v>10696</v>
      </c>
      <c r="F54">
        <v>0</v>
      </c>
      <c r="G54" s="1">
        <v>23949</v>
      </c>
      <c r="H54" s="1">
        <v>6762</v>
      </c>
      <c r="I54">
        <v>1</v>
      </c>
      <c r="J54">
        <v>1.9</v>
      </c>
      <c r="K54">
        <v>0.56999999999999995</v>
      </c>
      <c r="L54">
        <v>6.32</v>
      </c>
      <c r="M54">
        <v>1.19</v>
      </c>
      <c r="N54">
        <v>1</v>
      </c>
    </row>
    <row r="55" spans="1:23" x14ac:dyDescent="0.25">
      <c r="A55">
        <v>1996</v>
      </c>
      <c r="B55" t="s">
        <v>71</v>
      </c>
      <c r="C55" t="s">
        <v>19</v>
      </c>
      <c r="D55" t="s">
        <v>89</v>
      </c>
      <c r="E55" s="1">
        <v>27717</v>
      </c>
      <c r="F55" s="1">
        <v>7705</v>
      </c>
      <c r="G55" s="1">
        <v>47730</v>
      </c>
      <c r="H55" s="1">
        <v>10211</v>
      </c>
      <c r="I55">
        <v>1</v>
      </c>
      <c r="J55">
        <v>6.3</v>
      </c>
      <c r="K55">
        <v>3.21</v>
      </c>
      <c r="L55">
        <v>12.15</v>
      </c>
      <c r="M55">
        <v>2.17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71</v>
      </c>
      <c r="C56" t="s">
        <v>19</v>
      </c>
      <c r="D56" t="s">
        <v>89</v>
      </c>
      <c r="E56" s="1">
        <v>38570</v>
      </c>
      <c r="F56" s="1">
        <v>15375</v>
      </c>
      <c r="G56" s="1">
        <v>61764</v>
      </c>
      <c r="H56" s="1">
        <v>11834</v>
      </c>
      <c r="I56">
        <v>0</v>
      </c>
      <c r="J56">
        <v>6.8</v>
      </c>
      <c r="K56">
        <v>3.89</v>
      </c>
      <c r="L56">
        <v>11.78</v>
      </c>
      <c r="M56">
        <v>1.94</v>
      </c>
      <c r="N56">
        <v>0</v>
      </c>
      <c r="Q56" s="14">
        <v>2015</v>
      </c>
      <c r="R56">
        <v>77753</v>
      </c>
      <c r="S56">
        <v>55916</v>
      </c>
      <c r="T56" s="3">
        <f>S56/R56</f>
        <v>0.71914910035625634</v>
      </c>
      <c r="U56">
        <v>19456</v>
      </c>
      <c r="V56">
        <v>23846</v>
      </c>
      <c r="W56" s="31">
        <f>SQRT((U56/R56)^2+(V56*T56/R56)^2)</f>
        <v>0.33355478925652066</v>
      </c>
    </row>
    <row r="57" spans="1:23" x14ac:dyDescent="0.25">
      <c r="A57">
        <v>1994</v>
      </c>
      <c r="B57" t="s">
        <v>71</v>
      </c>
      <c r="C57" t="s">
        <v>19</v>
      </c>
      <c r="D57" t="s">
        <v>89</v>
      </c>
      <c r="E57" s="1">
        <v>29243</v>
      </c>
      <c r="F57" s="1">
        <v>7983</v>
      </c>
      <c r="G57" s="1">
        <v>50503</v>
      </c>
      <c r="H57" s="1">
        <v>10847</v>
      </c>
      <c r="I57">
        <v>0</v>
      </c>
      <c r="J57">
        <v>4.3</v>
      </c>
      <c r="K57">
        <v>2.15</v>
      </c>
      <c r="L57">
        <v>8.56</v>
      </c>
      <c r="M57">
        <v>1.54</v>
      </c>
      <c r="N57">
        <v>0</v>
      </c>
      <c r="Q57" s="14">
        <v>2016</v>
      </c>
      <c r="R57">
        <v>11091</v>
      </c>
      <c r="S57">
        <v>3099</v>
      </c>
      <c r="T57" s="3">
        <f t="shared" ref="T57:T60" si="8">S57/R57</f>
        <v>0.27941574249391399</v>
      </c>
      <c r="U57">
        <v>3142</v>
      </c>
      <c r="V57">
        <v>6328</v>
      </c>
      <c r="W57" s="31">
        <f t="shared" ref="W57:W60" si="9">SQRT((U57/R57)^2+(V57*T57/R57)^2)</f>
        <v>0.32506918130012924</v>
      </c>
    </row>
    <row r="58" spans="1:23" x14ac:dyDescent="0.25">
      <c r="A58">
        <v>1993</v>
      </c>
      <c r="B58" t="s">
        <v>71</v>
      </c>
      <c r="C58" t="s">
        <v>19</v>
      </c>
      <c r="D58" t="s">
        <v>89</v>
      </c>
      <c r="E58" s="1">
        <v>53136</v>
      </c>
      <c r="F58" s="1">
        <v>17637</v>
      </c>
      <c r="G58" s="1">
        <v>88636</v>
      </c>
      <c r="H58" s="1">
        <v>18112</v>
      </c>
      <c r="I58">
        <v>0</v>
      </c>
      <c r="J58">
        <v>5.9</v>
      </c>
      <c r="K58">
        <v>3.13</v>
      </c>
      <c r="L58">
        <v>10.9</v>
      </c>
      <c r="M58">
        <v>1.89</v>
      </c>
      <c r="N58">
        <v>0</v>
      </c>
      <c r="Q58" s="14">
        <v>2017</v>
      </c>
      <c r="R58">
        <v>27059</v>
      </c>
      <c r="S58">
        <v>12481</v>
      </c>
      <c r="T58" s="3">
        <f t="shared" si="8"/>
        <v>0.46125133966517612</v>
      </c>
      <c r="U58">
        <v>6943</v>
      </c>
      <c r="V58">
        <v>10775</v>
      </c>
      <c r="W58" s="31">
        <f t="shared" si="9"/>
        <v>0.31555120207885373</v>
      </c>
    </row>
    <row r="59" spans="1:23" x14ac:dyDescent="0.25">
      <c r="A59">
        <v>2020</v>
      </c>
      <c r="B59" t="s">
        <v>72</v>
      </c>
      <c r="C59" t="s">
        <v>19</v>
      </c>
      <c r="D59" t="s">
        <v>89</v>
      </c>
      <c r="E59">
        <v>0</v>
      </c>
      <c r="I59">
        <v>2</v>
      </c>
      <c r="J59">
        <v>0</v>
      </c>
      <c r="N59">
        <v>2</v>
      </c>
      <c r="Q59" s="14">
        <v>2018</v>
      </c>
      <c r="R59">
        <v>48643</v>
      </c>
      <c r="S59">
        <v>16503</v>
      </c>
      <c r="T59" s="3">
        <f t="shared" si="8"/>
        <v>0.33926772608597333</v>
      </c>
      <c r="U59">
        <v>7854</v>
      </c>
      <c r="V59">
        <v>15170</v>
      </c>
      <c r="W59" s="31">
        <f t="shared" si="9"/>
        <v>0.19304088511483639</v>
      </c>
    </row>
    <row r="60" spans="1:23" ht="15.75" thickBot="1" x14ac:dyDescent="0.3">
      <c r="A60">
        <v>2019</v>
      </c>
      <c r="B60" t="s">
        <v>72</v>
      </c>
      <c r="C60" t="s">
        <v>19</v>
      </c>
      <c r="D60" t="s">
        <v>89</v>
      </c>
      <c r="E60" s="1">
        <v>1152</v>
      </c>
      <c r="F60">
        <v>0</v>
      </c>
      <c r="G60" s="1">
        <v>4933</v>
      </c>
      <c r="H60" s="1">
        <v>1929</v>
      </c>
      <c r="I60">
        <v>1</v>
      </c>
      <c r="J60">
        <v>0.3</v>
      </c>
      <c r="K60">
        <v>0.01</v>
      </c>
      <c r="L60">
        <v>6.25</v>
      </c>
      <c r="M60">
        <v>0.42</v>
      </c>
      <c r="N60">
        <v>2</v>
      </c>
      <c r="Q60" s="16">
        <v>2019</v>
      </c>
      <c r="R60" s="17">
        <v>33882</v>
      </c>
      <c r="S60" s="17">
        <v>14960</v>
      </c>
      <c r="T60" s="28">
        <f t="shared" si="8"/>
        <v>0.44153237707337228</v>
      </c>
      <c r="U60" s="17">
        <v>7832</v>
      </c>
      <c r="V60" s="17">
        <v>12774</v>
      </c>
      <c r="W60" s="32">
        <f t="shared" si="9"/>
        <v>0.28485609749687202</v>
      </c>
    </row>
    <row r="61" spans="1:23" x14ac:dyDescent="0.25">
      <c r="A61">
        <v>2018</v>
      </c>
      <c r="B61" t="s">
        <v>72</v>
      </c>
      <c r="C61" t="s">
        <v>19</v>
      </c>
      <c r="D61" t="s">
        <v>89</v>
      </c>
      <c r="E61">
        <v>0</v>
      </c>
      <c r="I61">
        <v>2</v>
      </c>
      <c r="J61">
        <v>0</v>
      </c>
      <c r="N61">
        <v>2</v>
      </c>
    </row>
    <row r="62" spans="1:23" x14ac:dyDescent="0.25">
      <c r="A62">
        <v>2017</v>
      </c>
      <c r="B62" t="s">
        <v>72</v>
      </c>
      <c r="C62" t="s">
        <v>19</v>
      </c>
      <c r="D62" t="s">
        <v>89</v>
      </c>
      <c r="E62">
        <v>0</v>
      </c>
      <c r="I62">
        <v>2</v>
      </c>
      <c r="J62">
        <v>0</v>
      </c>
      <c r="N62">
        <v>2</v>
      </c>
    </row>
    <row r="63" spans="1:23" x14ac:dyDescent="0.25">
      <c r="A63">
        <v>2016</v>
      </c>
      <c r="B63" t="s">
        <v>72</v>
      </c>
      <c r="C63" t="s">
        <v>19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72</v>
      </c>
      <c r="C64" t="s">
        <v>19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72</v>
      </c>
      <c r="C65" t="s">
        <v>19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72</v>
      </c>
      <c r="C66" t="s">
        <v>19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72</v>
      </c>
      <c r="C67" t="s">
        <v>19</v>
      </c>
      <c r="D67" t="s">
        <v>89</v>
      </c>
      <c r="E67">
        <v>0</v>
      </c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72</v>
      </c>
      <c r="C68" t="s">
        <v>19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72</v>
      </c>
      <c r="C69" t="s">
        <v>19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72</v>
      </c>
      <c r="C70" t="s">
        <v>19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72</v>
      </c>
      <c r="C71" t="s">
        <v>19</v>
      </c>
      <c r="D71" t="s">
        <v>89</v>
      </c>
      <c r="E71">
        <v>0</v>
      </c>
      <c r="I71">
        <v>2</v>
      </c>
      <c r="J71">
        <v>0</v>
      </c>
      <c r="N71">
        <v>2</v>
      </c>
    </row>
    <row r="72" spans="1:14" x14ac:dyDescent="0.25">
      <c r="A72">
        <v>2007</v>
      </c>
      <c r="B72" t="s">
        <v>72</v>
      </c>
      <c r="C72" t="s">
        <v>19</v>
      </c>
      <c r="D72" t="s">
        <v>89</v>
      </c>
      <c r="E72">
        <v>0</v>
      </c>
      <c r="I72">
        <v>2</v>
      </c>
      <c r="J72">
        <v>0</v>
      </c>
      <c r="N72">
        <v>2</v>
      </c>
    </row>
    <row r="73" spans="1:14" x14ac:dyDescent="0.25">
      <c r="A73">
        <v>2006</v>
      </c>
      <c r="B73" t="s">
        <v>72</v>
      </c>
      <c r="C73" t="s">
        <v>19</v>
      </c>
      <c r="D73" t="s">
        <v>89</v>
      </c>
      <c r="E73">
        <v>0</v>
      </c>
      <c r="I73">
        <v>2</v>
      </c>
      <c r="J73">
        <v>0</v>
      </c>
      <c r="N73">
        <v>2</v>
      </c>
    </row>
    <row r="74" spans="1:14" x14ac:dyDescent="0.25">
      <c r="A74">
        <v>2005</v>
      </c>
      <c r="B74" t="s">
        <v>72</v>
      </c>
      <c r="C74" t="s">
        <v>19</v>
      </c>
      <c r="D74" t="s">
        <v>89</v>
      </c>
      <c r="E74">
        <v>0</v>
      </c>
      <c r="I74">
        <v>2</v>
      </c>
      <c r="J74">
        <v>0</v>
      </c>
      <c r="N74">
        <v>2</v>
      </c>
    </row>
    <row r="75" spans="1:14" x14ac:dyDescent="0.25">
      <c r="A75">
        <v>2004</v>
      </c>
      <c r="B75" t="s">
        <v>72</v>
      </c>
      <c r="C75" t="s">
        <v>19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72</v>
      </c>
      <c r="C76" t="s">
        <v>19</v>
      </c>
      <c r="D76" t="s">
        <v>89</v>
      </c>
      <c r="E76">
        <v>0</v>
      </c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72</v>
      </c>
      <c r="C77" t="s">
        <v>19</v>
      </c>
      <c r="D77" t="s">
        <v>89</v>
      </c>
      <c r="E77">
        <v>0</v>
      </c>
      <c r="I77">
        <v>2</v>
      </c>
      <c r="J77">
        <v>0</v>
      </c>
      <c r="N77">
        <v>2</v>
      </c>
    </row>
    <row r="78" spans="1:14" x14ac:dyDescent="0.25">
      <c r="A78">
        <v>2001</v>
      </c>
      <c r="B78" t="s">
        <v>72</v>
      </c>
      <c r="C78" t="s">
        <v>19</v>
      </c>
      <c r="D78" t="s">
        <v>89</v>
      </c>
      <c r="E78">
        <v>0</v>
      </c>
      <c r="I78">
        <v>2</v>
      </c>
      <c r="J78">
        <v>0</v>
      </c>
      <c r="N78">
        <v>2</v>
      </c>
    </row>
    <row r="79" spans="1:14" x14ac:dyDescent="0.25">
      <c r="A79">
        <v>2000</v>
      </c>
      <c r="B79" t="s">
        <v>72</v>
      </c>
      <c r="C79" t="s">
        <v>19</v>
      </c>
      <c r="D79" t="s">
        <v>89</v>
      </c>
      <c r="E79" s="1">
        <v>3155</v>
      </c>
      <c r="F79">
        <v>0</v>
      </c>
      <c r="G79" s="1">
        <v>9033</v>
      </c>
      <c r="H79" s="1">
        <v>2999</v>
      </c>
      <c r="I79">
        <v>1</v>
      </c>
      <c r="J79">
        <v>0.9</v>
      </c>
      <c r="K79">
        <v>0.14000000000000001</v>
      </c>
      <c r="L79">
        <v>5.24</v>
      </c>
      <c r="M79">
        <v>0.81</v>
      </c>
      <c r="N79">
        <v>1</v>
      </c>
    </row>
    <row r="80" spans="1:14" x14ac:dyDescent="0.25">
      <c r="A80">
        <v>1999</v>
      </c>
      <c r="B80" t="s">
        <v>72</v>
      </c>
      <c r="C80" t="s">
        <v>19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72</v>
      </c>
      <c r="C81" t="s">
        <v>19</v>
      </c>
      <c r="D81" t="s">
        <v>89</v>
      </c>
      <c r="E81">
        <v>0</v>
      </c>
      <c r="I81">
        <v>2</v>
      </c>
      <c r="J81">
        <v>0</v>
      </c>
      <c r="N81">
        <v>2</v>
      </c>
    </row>
    <row r="82" spans="1:14" x14ac:dyDescent="0.25">
      <c r="A82">
        <v>1997</v>
      </c>
      <c r="B82" t="s">
        <v>72</v>
      </c>
      <c r="C82" t="s">
        <v>19</v>
      </c>
      <c r="D82" t="s">
        <v>89</v>
      </c>
      <c r="E82">
        <v>0</v>
      </c>
      <c r="I82">
        <v>2</v>
      </c>
      <c r="J82">
        <v>0</v>
      </c>
      <c r="N82">
        <v>2</v>
      </c>
    </row>
    <row r="83" spans="1:14" x14ac:dyDescent="0.25">
      <c r="A83">
        <v>1996</v>
      </c>
      <c r="B83" t="s">
        <v>72</v>
      </c>
      <c r="C83" t="s">
        <v>19</v>
      </c>
      <c r="D83" t="s">
        <v>89</v>
      </c>
      <c r="E83">
        <v>0</v>
      </c>
      <c r="I83">
        <v>2</v>
      </c>
      <c r="J83">
        <v>0</v>
      </c>
      <c r="N83">
        <v>2</v>
      </c>
    </row>
    <row r="84" spans="1:14" x14ac:dyDescent="0.25">
      <c r="A84">
        <v>1995</v>
      </c>
      <c r="B84" t="s">
        <v>72</v>
      </c>
      <c r="C84" t="s">
        <v>19</v>
      </c>
      <c r="D84" t="s">
        <v>89</v>
      </c>
      <c r="E84">
        <v>0</v>
      </c>
      <c r="I84">
        <v>2</v>
      </c>
      <c r="J84">
        <v>0</v>
      </c>
      <c r="N84">
        <v>2</v>
      </c>
    </row>
    <row r="85" spans="1:14" x14ac:dyDescent="0.25">
      <c r="A85">
        <v>1994</v>
      </c>
      <c r="B85" t="s">
        <v>72</v>
      </c>
      <c r="C85" t="s">
        <v>19</v>
      </c>
      <c r="D85" t="s">
        <v>89</v>
      </c>
      <c r="E85">
        <v>0</v>
      </c>
      <c r="I85">
        <v>2</v>
      </c>
      <c r="J85">
        <v>0</v>
      </c>
      <c r="N85">
        <v>2</v>
      </c>
    </row>
    <row r="86" spans="1:14" x14ac:dyDescent="0.25">
      <c r="A86">
        <v>1993</v>
      </c>
      <c r="B86" t="s">
        <v>72</v>
      </c>
      <c r="C86" t="s">
        <v>19</v>
      </c>
      <c r="D86" t="s">
        <v>89</v>
      </c>
      <c r="E86">
        <v>0</v>
      </c>
      <c r="I86">
        <v>2</v>
      </c>
      <c r="J86">
        <v>0</v>
      </c>
      <c r="N86">
        <v>2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C7E0-4EDD-4C7D-B80D-59904264CA04}">
  <dimension ref="A1:AA60"/>
  <sheetViews>
    <sheetView topLeftCell="J22" workbookViewId="0">
      <selection activeCell="U29" sqref="U29"/>
    </sheetView>
  </sheetViews>
  <sheetFormatPr defaultRowHeight="15" x14ac:dyDescent="0.25"/>
  <cols>
    <col min="17" max="17" width="21" bestFit="1" customWidth="1"/>
    <col min="18" max="18" width="8" bestFit="1" customWidth="1"/>
    <col min="19" max="19" width="9.7109375" customWidth="1"/>
    <col min="20" max="20" width="11.28515625" bestFit="1" customWidth="1"/>
  </cols>
  <sheetData>
    <row r="1" spans="1:27" ht="15.75" thickBot="1" x14ac:dyDescent="0.3">
      <c r="A1" t="s">
        <v>98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73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79</v>
      </c>
      <c r="C3" t="s">
        <v>18</v>
      </c>
      <c r="D3" t="s">
        <v>89</v>
      </c>
      <c r="E3" s="1">
        <v>7639</v>
      </c>
      <c r="F3" s="1">
        <v>0</v>
      </c>
      <c r="G3" s="1">
        <v>17504</v>
      </c>
      <c r="H3" s="1">
        <v>5033</v>
      </c>
      <c r="I3">
        <v>1</v>
      </c>
      <c r="J3">
        <v>0.1</v>
      </c>
      <c r="K3">
        <v>0</v>
      </c>
      <c r="L3">
        <v>0.13</v>
      </c>
      <c r="M3">
        <v>0.04</v>
      </c>
      <c r="N3">
        <v>1</v>
      </c>
      <c r="Q3" s="14">
        <v>2015</v>
      </c>
      <c r="R3" s="3">
        <v>0.84663868163077194</v>
      </c>
      <c r="S3" s="3">
        <v>0.37480860829866303</v>
      </c>
    </row>
    <row r="4" spans="1:27" x14ac:dyDescent="0.25">
      <c r="A4">
        <v>2019</v>
      </c>
      <c r="B4" t="s">
        <v>79</v>
      </c>
      <c r="C4" t="s">
        <v>18</v>
      </c>
      <c r="D4" t="s">
        <v>89</v>
      </c>
      <c r="E4" s="1">
        <v>7514</v>
      </c>
      <c r="F4" s="1">
        <v>0</v>
      </c>
      <c r="G4" s="1">
        <v>17919</v>
      </c>
      <c r="H4" s="1">
        <v>5309</v>
      </c>
      <c r="I4">
        <v>1</v>
      </c>
      <c r="J4">
        <v>0.1</v>
      </c>
      <c r="K4">
        <v>0</v>
      </c>
      <c r="L4">
        <v>0.13</v>
      </c>
      <c r="M4">
        <v>0.04</v>
      </c>
      <c r="N4">
        <v>1</v>
      </c>
      <c r="Q4" s="14">
        <v>2016</v>
      </c>
      <c r="R4" s="3">
        <v>0.90160291103383161</v>
      </c>
      <c r="S4" s="3">
        <v>0.24584621965818995</v>
      </c>
    </row>
    <row r="5" spans="1:27" x14ac:dyDescent="0.25">
      <c r="A5">
        <v>2018</v>
      </c>
      <c r="B5" t="s">
        <v>79</v>
      </c>
      <c r="C5" t="s">
        <v>18</v>
      </c>
      <c r="D5" t="s">
        <v>89</v>
      </c>
      <c r="E5" s="1">
        <v>10802</v>
      </c>
      <c r="F5" s="1">
        <v>0</v>
      </c>
      <c r="G5" s="1">
        <v>22803</v>
      </c>
      <c r="H5" s="1">
        <v>6123</v>
      </c>
      <c r="I5">
        <v>1</v>
      </c>
      <c r="J5">
        <v>0.1</v>
      </c>
      <c r="K5">
        <v>0</v>
      </c>
      <c r="L5">
        <v>0.17</v>
      </c>
      <c r="M5">
        <v>0.05</v>
      </c>
      <c r="N5">
        <v>1</v>
      </c>
      <c r="Q5" s="14">
        <v>2017</v>
      </c>
      <c r="R5" s="3">
        <v>0.8900215621860218</v>
      </c>
      <c r="S5" s="3">
        <v>0.31681848748009001</v>
      </c>
    </row>
    <row r="6" spans="1:27" x14ac:dyDescent="0.25">
      <c r="A6">
        <v>2017</v>
      </c>
      <c r="B6" t="s">
        <v>79</v>
      </c>
      <c r="C6" t="s">
        <v>18</v>
      </c>
      <c r="D6" t="s">
        <v>89</v>
      </c>
      <c r="E6" s="1">
        <v>9742</v>
      </c>
      <c r="F6" s="1">
        <v>0</v>
      </c>
      <c r="G6" s="1">
        <v>21600</v>
      </c>
      <c r="H6" s="1">
        <v>6050</v>
      </c>
      <c r="I6">
        <v>1</v>
      </c>
      <c r="J6">
        <v>0.1</v>
      </c>
      <c r="K6">
        <v>0</v>
      </c>
      <c r="L6">
        <v>0.16</v>
      </c>
      <c r="M6">
        <v>0.05</v>
      </c>
      <c r="N6">
        <v>1</v>
      </c>
      <c r="Q6" s="14">
        <v>2018</v>
      </c>
      <c r="R6" s="3">
        <v>0.9534975827525195</v>
      </c>
      <c r="S6" s="3">
        <v>0.24405044131590861</v>
      </c>
    </row>
    <row r="7" spans="1:27" ht="15.75" thickBot="1" x14ac:dyDescent="0.3">
      <c r="A7">
        <v>2016</v>
      </c>
      <c r="B7" t="s">
        <v>79</v>
      </c>
      <c r="C7" t="s">
        <v>18</v>
      </c>
      <c r="D7" t="s">
        <v>89</v>
      </c>
      <c r="E7" s="1">
        <v>17090</v>
      </c>
      <c r="F7" s="1">
        <v>1239</v>
      </c>
      <c r="G7" s="1">
        <v>32940</v>
      </c>
      <c r="H7" s="1">
        <v>8087</v>
      </c>
      <c r="I7">
        <v>1</v>
      </c>
      <c r="J7">
        <v>0.1</v>
      </c>
      <c r="K7">
        <v>0.01</v>
      </c>
      <c r="L7">
        <v>0.25</v>
      </c>
      <c r="M7">
        <v>0.06</v>
      </c>
      <c r="N7">
        <v>1</v>
      </c>
      <c r="Q7" s="16">
        <v>2019</v>
      </c>
      <c r="R7" s="28">
        <v>0.96716511829122276</v>
      </c>
      <c r="S7" s="3">
        <v>0.24925920297094903</v>
      </c>
    </row>
    <row r="8" spans="1:27" x14ac:dyDescent="0.25">
      <c r="A8">
        <v>2015</v>
      </c>
      <c r="B8" t="s">
        <v>79</v>
      </c>
      <c r="C8" t="s">
        <v>18</v>
      </c>
      <c r="D8" t="s">
        <v>89</v>
      </c>
      <c r="E8" s="1">
        <v>12312</v>
      </c>
      <c r="F8" s="1">
        <v>0</v>
      </c>
      <c r="G8" s="1">
        <v>27908</v>
      </c>
      <c r="H8" s="1">
        <v>7957</v>
      </c>
      <c r="I8">
        <v>1</v>
      </c>
      <c r="J8">
        <v>0.1</v>
      </c>
      <c r="K8">
        <v>0</v>
      </c>
      <c r="L8">
        <v>0.21</v>
      </c>
      <c r="M8">
        <v>0.06</v>
      </c>
      <c r="N8">
        <v>1</v>
      </c>
    </row>
    <row r="9" spans="1:27" x14ac:dyDescent="0.25">
      <c r="A9">
        <v>2014</v>
      </c>
      <c r="B9" t="s">
        <v>79</v>
      </c>
      <c r="C9" t="s">
        <v>18</v>
      </c>
      <c r="D9" t="s">
        <v>89</v>
      </c>
      <c r="E9" s="1">
        <v>1489</v>
      </c>
      <c r="F9" s="1">
        <v>0</v>
      </c>
      <c r="G9" s="1">
        <v>6096</v>
      </c>
      <c r="H9" s="1">
        <v>2351</v>
      </c>
      <c r="I9">
        <v>1</v>
      </c>
      <c r="J9">
        <v>0</v>
      </c>
      <c r="N9">
        <v>2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79</v>
      </c>
      <c r="C10" t="s">
        <v>18</v>
      </c>
      <c r="D10" t="s">
        <v>89</v>
      </c>
      <c r="E10" s="1">
        <v>15139</v>
      </c>
      <c r="F10" s="1">
        <v>0</v>
      </c>
      <c r="G10" s="1">
        <v>30698</v>
      </c>
      <c r="H10" s="1">
        <v>7939</v>
      </c>
      <c r="I10">
        <v>1</v>
      </c>
      <c r="J10">
        <v>0.1</v>
      </c>
      <c r="K10">
        <v>0</v>
      </c>
      <c r="L10">
        <v>0.24</v>
      </c>
      <c r="M10">
        <v>0.06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79</v>
      </c>
      <c r="C11" t="s">
        <v>18</v>
      </c>
      <c r="D11" t="s">
        <v>89</v>
      </c>
      <c r="E11" s="1">
        <v>6318</v>
      </c>
      <c r="F11" s="1">
        <v>0</v>
      </c>
      <c r="G11" s="1">
        <v>16847</v>
      </c>
      <c r="H11" s="1">
        <v>5372</v>
      </c>
      <c r="I11">
        <v>1</v>
      </c>
      <c r="J11">
        <v>0</v>
      </c>
      <c r="N11">
        <v>2</v>
      </c>
      <c r="Q11">
        <v>2015</v>
      </c>
      <c r="R11">
        <f>R3</f>
        <v>0.84663868163077194</v>
      </c>
      <c r="S11">
        <f>1/(S3^2)</f>
        <v>7.1183753794083469</v>
      </c>
      <c r="T11">
        <f>R11*S11</f>
        <v>6.0266919465752284</v>
      </c>
      <c r="U11">
        <f>S11*R11^2</f>
        <v>5.1024305242432426</v>
      </c>
      <c r="V11">
        <f>S11^2</f>
        <v>50.671268042166929</v>
      </c>
      <c r="X11">
        <f>1/(S3^2+$S$31)</f>
        <v>7.1183753794083469</v>
      </c>
      <c r="Y11">
        <f>X11*R11</f>
        <v>6.0266919465752284</v>
      </c>
      <c r="Z11">
        <f>X11*R11^2</f>
        <v>5.1024305242432426</v>
      </c>
      <c r="AA11">
        <f>X11^2</f>
        <v>50.671268042166929</v>
      </c>
    </row>
    <row r="12" spans="1:27" x14ac:dyDescent="0.25">
      <c r="A12">
        <v>2011</v>
      </c>
      <c r="B12" t="s">
        <v>79</v>
      </c>
      <c r="C12" t="s">
        <v>18</v>
      </c>
      <c r="D12" t="s">
        <v>89</v>
      </c>
      <c r="E12" s="1">
        <v>13210</v>
      </c>
      <c r="F12" s="1">
        <v>0</v>
      </c>
      <c r="G12" s="1">
        <v>27064</v>
      </c>
      <c r="H12" s="1">
        <v>7069</v>
      </c>
      <c r="I12">
        <v>1</v>
      </c>
      <c r="J12">
        <v>0.1</v>
      </c>
      <c r="K12">
        <v>0</v>
      </c>
      <c r="L12">
        <v>0.21</v>
      </c>
      <c r="M12">
        <v>0.06</v>
      </c>
      <c r="N12">
        <v>1</v>
      </c>
      <c r="Q12">
        <v>2016</v>
      </c>
      <c r="R12">
        <f>R4</f>
        <v>0.90160291103383161</v>
      </c>
      <c r="S12">
        <f t="shared" ref="S12:S15" si="0">1/(S4^2)</f>
        <v>16.545234648636075</v>
      </c>
      <c r="T12">
        <f t="shared" ref="T12:T15" si="1">R12*S12</f>
        <v>14.917231722948099</v>
      </c>
      <c r="U12">
        <f t="shared" ref="U12:U15" si="2">S12*R12^2</f>
        <v>13.449419545976227</v>
      </c>
      <c r="V12">
        <f t="shared" ref="V12:V15" si="3">S12^2</f>
        <v>273.74478957842774</v>
      </c>
      <c r="X12">
        <f>1/(S4^2+$S$31)</f>
        <v>16.545234648636075</v>
      </c>
      <c r="Y12">
        <f t="shared" ref="Y12:Y15" si="4">X12*R12</f>
        <v>14.917231722948099</v>
      </c>
      <c r="Z12">
        <f t="shared" ref="Z12:Z15" si="5">X12*R12^2</f>
        <v>13.449419545976227</v>
      </c>
      <c r="AA12">
        <f>X12^2</f>
        <v>273.74478957842774</v>
      </c>
    </row>
    <row r="13" spans="1:27" x14ac:dyDescent="0.25">
      <c r="A13">
        <v>2010</v>
      </c>
      <c r="B13" t="s">
        <v>79</v>
      </c>
      <c r="C13" t="s">
        <v>18</v>
      </c>
      <c r="D13" t="s">
        <v>89</v>
      </c>
      <c r="E13" s="1">
        <v>0</v>
      </c>
      <c r="F13" s="1"/>
      <c r="G13" s="1"/>
      <c r="H13" s="1"/>
      <c r="I13">
        <v>2</v>
      </c>
      <c r="J13">
        <v>0</v>
      </c>
      <c r="N13">
        <v>2</v>
      </c>
      <c r="Q13">
        <v>2017</v>
      </c>
      <c r="R13">
        <f>R5</f>
        <v>0.8900215621860218</v>
      </c>
      <c r="S13">
        <f t="shared" si="0"/>
        <v>9.9627439196887906</v>
      </c>
      <c r="T13">
        <f t="shared" si="1"/>
        <v>8.8670569070607073</v>
      </c>
      <c r="U13">
        <f t="shared" si="2"/>
        <v>7.8918718404145247</v>
      </c>
      <c r="V13">
        <f t="shared" si="3"/>
        <v>99.256266409295961</v>
      </c>
      <c r="X13">
        <f>1/(S5^2+$S$31)</f>
        <v>9.9627439196887906</v>
      </c>
      <c r="Y13">
        <f t="shared" si="4"/>
        <v>8.8670569070607073</v>
      </c>
      <c r="Z13">
        <f t="shared" si="5"/>
        <v>7.8918718404145247</v>
      </c>
      <c r="AA13">
        <f>X13^2</f>
        <v>99.256266409295961</v>
      </c>
    </row>
    <row r="14" spans="1:27" x14ac:dyDescent="0.25">
      <c r="A14">
        <v>2009</v>
      </c>
      <c r="B14" t="s">
        <v>79</v>
      </c>
      <c r="C14" t="s">
        <v>18</v>
      </c>
      <c r="D14" t="s">
        <v>89</v>
      </c>
      <c r="E14" s="1">
        <v>0</v>
      </c>
      <c r="F14" s="1"/>
      <c r="G14" s="1"/>
      <c r="H14" s="1"/>
      <c r="I14">
        <v>2</v>
      </c>
      <c r="J14">
        <v>0</v>
      </c>
      <c r="N14">
        <v>2</v>
      </c>
      <c r="Q14">
        <v>2018</v>
      </c>
      <c r="R14">
        <f>R6</f>
        <v>0.9534975827525195</v>
      </c>
      <c r="S14">
        <f t="shared" si="0"/>
        <v>16.789617622335641</v>
      </c>
      <c r="T14">
        <f t="shared" si="1"/>
        <v>16.008859818236136</v>
      </c>
      <c r="U14">
        <f t="shared" si="2"/>
        <v>15.264409139312095</v>
      </c>
      <c r="V14">
        <f t="shared" si="3"/>
        <v>281.8912599042435</v>
      </c>
      <c r="X14">
        <f>1/(S6^2+$S$31)</f>
        <v>16.789617622335641</v>
      </c>
      <c r="Y14">
        <f t="shared" si="4"/>
        <v>16.008859818236136</v>
      </c>
      <c r="Z14">
        <f t="shared" si="5"/>
        <v>15.264409139312095</v>
      </c>
      <c r="AA14">
        <f>X14^2</f>
        <v>281.8912599042435</v>
      </c>
    </row>
    <row r="15" spans="1:27" x14ac:dyDescent="0.25">
      <c r="A15">
        <v>2008</v>
      </c>
      <c r="B15" t="s">
        <v>79</v>
      </c>
      <c r="C15" t="s">
        <v>18</v>
      </c>
      <c r="D15" t="s">
        <v>89</v>
      </c>
      <c r="E15" s="1">
        <v>13570</v>
      </c>
      <c r="F15" s="1">
        <v>0</v>
      </c>
      <c r="G15" s="1">
        <v>31829</v>
      </c>
      <c r="H15" s="1">
        <v>9316</v>
      </c>
      <c r="I15">
        <v>1</v>
      </c>
      <c r="J15">
        <v>0.1</v>
      </c>
      <c r="K15">
        <v>0</v>
      </c>
      <c r="L15">
        <v>0.26</v>
      </c>
      <c r="M15">
        <v>0.08</v>
      </c>
      <c r="N15">
        <v>1</v>
      </c>
      <c r="Q15">
        <v>2019</v>
      </c>
      <c r="R15">
        <f>R7</f>
        <v>0.96716511829122276</v>
      </c>
      <c r="S15">
        <f t="shared" si="0"/>
        <v>16.095245154297679</v>
      </c>
      <c r="T15">
        <f t="shared" si="1"/>
        <v>15.566759683582545</v>
      </c>
      <c r="U15">
        <f t="shared" si="2"/>
        <v>15.055626970783148</v>
      </c>
      <c r="V15">
        <f t="shared" si="3"/>
        <v>259.05691657694291</v>
      </c>
      <c r="X15">
        <f>1/(S7^2+$S$31)</f>
        <v>16.095245154297679</v>
      </c>
      <c r="Y15">
        <f t="shared" si="4"/>
        <v>15.566759683582545</v>
      </c>
      <c r="Z15">
        <f t="shared" si="5"/>
        <v>15.055626970783148</v>
      </c>
      <c r="AA15">
        <f>X15^2</f>
        <v>259.05691657694291</v>
      </c>
    </row>
    <row r="16" spans="1:27" x14ac:dyDescent="0.25">
      <c r="A16">
        <v>2007</v>
      </c>
      <c r="B16" t="s">
        <v>79</v>
      </c>
      <c r="C16" t="s">
        <v>18</v>
      </c>
      <c r="D16" t="s">
        <v>89</v>
      </c>
      <c r="E16" s="1">
        <v>3121</v>
      </c>
      <c r="F16" s="1">
        <v>0</v>
      </c>
      <c r="G16" s="1">
        <v>6836</v>
      </c>
      <c r="H16" s="1">
        <v>1895</v>
      </c>
      <c r="I16">
        <v>1</v>
      </c>
      <c r="J16">
        <v>0</v>
      </c>
      <c r="N16">
        <v>2</v>
      </c>
      <c r="Q16" s="23" t="s">
        <v>33</v>
      </c>
      <c r="R16" s="23"/>
      <c r="S16">
        <f>SUM(S11:S15)</f>
        <v>66.511216724366534</v>
      </c>
      <c r="T16">
        <f t="shared" ref="T16:V16" si="6">SUM(T11:T15)</f>
        <v>61.386600078402722</v>
      </c>
      <c r="U16">
        <f t="shared" si="6"/>
        <v>56.763758020729242</v>
      </c>
      <c r="V16">
        <f t="shared" si="6"/>
        <v>964.62050051107713</v>
      </c>
      <c r="X16">
        <f>SUM(X11:X15)</f>
        <v>66.511216724366534</v>
      </c>
      <c r="Y16">
        <f>SUM(Y11:Y15)</f>
        <v>61.386600078402722</v>
      </c>
      <c r="Z16">
        <f>SUM(Z11:Z15)</f>
        <v>56.763758020729242</v>
      </c>
      <c r="AA16">
        <f t="shared" ref="AA16" si="7">SUM(AA11:AA15)</f>
        <v>964.62050051107713</v>
      </c>
    </row>
    <row r="17" spans="1:27" x14ac:dyDescent="0.25">
      <c r="A17">
        <v>2006</v>
      </c>
      <c r="B17" t="s">
        <v>79</v>
      </c>
      <c r="C17" t="s">
        <v>18</v>
      </c>
      <c r="D17" t="s">
        <v>89</v>
      </c>
      <c r="E17" s="1">
        <v>2547</v>
      </c>
      <c r="F17" s="1">
        <v>0</v>
      </c>
      <c r="G17" s="1">
        <v>8605</v>
      </c>
      <c r="H17" s="1">
        <v>3091</v>
      </c>
      <c r="I17">
        <v>1</v>
      </c>
      <c r="J17">
        <v>0</v>
      </c>
      <c r="N17">
        <v>2</v>
      </c>
    </row>
    <row r="18" spans="1:27" x14ac:dyDescent="0.25">
      <c r="A18">
        <v>2005</v>
      </c>
      <c r="B18" t="s">
        <v>79</v>
      </c>
      <c r="C18" t="s">
        <v>18</v>
      </c>
      <c r="D18" t="s">
        <v>89</v>
      </c>
      <c r="E18" s="1">
        <v>9712</v>
      </c>
      <c r="F18" s="1">
        <v>0</v>
      </c>
      <c r="G18" s="1">
        <v>22465</v>
      </c>
      <c r="H18" s="1">
        <v>6507</v>
      </c>
      <c r="I18">
        <v>1</v>
      </c>
      <c r="J18">
        <v>0.1</v>
      </c>
      <c r="K18">
        <v>0</v>
      </c>
      <c r="L18">
        <v>0.19</v>
      </c>
      <c r="M18">
        <v>0.05</v>
      </c>
      <c r="N18">
        <v>1</v>
      </c>
      <c r="Q18" s="44" t="s">
        <v>34</v>
      </c>
      <c r="R18" s="44"/>
      <c r="S18" s="8">
        <f>U16-((T16^2)/S16)</f>
        <v>0.10692846967364034</v>
      </c>
      <c r="Y18" s="24" t="s">
        <v>35</v>
      </c>
      <c r="Z18" s="8">
        <f>Z16-(Y16^2)/X16</f>
        <v>0.10692846967364034</v>
      </c>
    </row>
    <row r="19" spans="1:27" x14ac:dyDescent="0.25">
      <c r="A19">
        <v>2004</v>
      </c>
      <c r="B19" t="s">
        <v>79</v>
      </c>
      <c r="C19" t="s">
        <v>18</v>
      </c>
      <c r="D19" t="s">
        <v>89</v>
      </c>
      <c r="E19" s="1">
        <v>0</v>
      </c>
      <c r="F19" s="1"/>
      <c r="G19" s="1"/>
      <c r="H19" s="1"/>
      <c r="I19">
        <v>2</v>
      </c>
      <c r="J19">
        <v>0</v>
      </c>
      <c r="N19">
        <v>2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79</v>
      </c>
      <c r="C20" t="s">
        <v>18</v>
      </c>
      <c r="D20" t="s">
        <v>89</v>
      </c>
      <c r="E20" s="1">
        <v>6054</v>
      </c>
      <c r="F20" s="1">
        <v>0</v>
      </c>
      <c r="G20" s="1">
        <v>15131</v>
      </c>
      <c r="H20" s="1">
        <v>4631</v>
      </c>
      <c r="I20">
        <v>1</v>
      </c>
      <c r="J20">
        <v>0.1</v>
      </c>
      <c r="K20">
        <v>0</v>
      </c>
      <c r="L20">
        <v>0.13</v>
      </c>
      <c r="M20">
        <v>0.04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79</v>
      </c>
      <c r="C21" t="s">
        <v>18</v>
      </c>
      <c r="D21" t="s">
        <v>89</v>
      </c>
      <c r="E21" s="1">
        <v>6865</v>
      </c>
      <c r="F21" s="1">
        <v>0</v>
      </c>
      <c r="G21" s="1">
        <v>15885</v>
      </c>
      <c r="H21" s="1">
        <v>4602</v>
      </c>
      <c r="I21">
        <v>1</v>
      </c>
      <c r="J21">
        <v>0.1</v>
      </c>
      <c r="K21">
        <v>0</v>
      </c>
      <c r="L21">
        <v>0.14000000000000001</v>
      </c>
      <c r="M21">
        <v>0.04</v>
      </c>
      <c r="N21">
        <v>1</v>
      </c>
    </row>
    <row r="22" spans="1:27" x14ac:dyDescent="0.25">
      <c r="A22">
        <v>2001</v>
      </c>
      <c r="B22" t="s">
        <v>79</v>
      </c>
      <c r="C22" t="s">
        <v>18</v>
      </c>
      <c r="D22" t="s">
        <v>89</v>
      </c>
      <c r="E22" s="1">
        <v>12547</v>
      </c>
      <c r="F22" s="1">
        <v>0</v>
      </c>
      <c r="G22" s="1">
        <v>26160</v>
      </c>
      <c r="H22" s="1">
        <v>6945</v>
      </c>
      <c r="I22">
        <v>1</v>
      </c>
      <c r="J22">
        <v>0.1</v>
      </c>
      <c r="K22">
        <v>0</v>
      </c>
      <c r="L22">
        <v>0.24</v>
      </c>
      <c r="M22">
        <v>0.06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79</v>
      </c>
      <c r="C23" t="s">
        <v>18</v>
      </c>
      <c r="D23" t="s">
        <v>89</v>
      </c>
      <c r="E23" s="1">
        <v>0</v>
      </c>
      <c r="F23" s="1"/>
      <c r="G23" s="1"/>
      <c r="H23" s="1"/>
      <c r="I23">
        <v>2</v>
      </c>
      <c r="J23">
        <v>0</v>
      </c>
      <c r="N23">
        <v>2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79</v>
      </c>
      <c r="C24" t="s">
        <v>18</v>
      </c>
      <c r="D24" t="s">
        <v>89</v>
      </c>
      <c r="E24" s="1">
        <v>16339</v>
      </c>
      <c r="F24" s="1">
        <v>0</v>
      </c>
      <c r="G24" s="1">
        <v>32920</v>
      </c>
      <c r="H24" s="1">
        <v>8460</v>
      </c>
      <c r="I24">
        <v>1</v>
      </c>
      <c r="J24">
        <v>0.2</v>
      </c>
      <c r="K24">
        <v>0</v>
      </c>
      <c r="L24">
        <v>0.3</v>
      </c>
      <c r="M24">
        <v>0.08</v>
      </c>
      <c r="N24">
        <v>1</v>
      </c>
    </row>
    <row r="25" spans="1:27" x14ac:dyDescent="0.25">
      <c r="A25">
        <v>1998</v>
      </c>
      <c r="B25" t="s">
        <v>79</v>
      </c>
      <c r="C25" t="s">
        <v>18</v>
      </c>
      <c r="D25" t="s">
        <v>89</v>
      </c>
      <c r="E25" s="1">
        <v>7068</v>
      </c>
      <c r="F25" s="1">
        <v>0</v>
      </c>
      <c r="G25" s="1">
        <v>15418</v>
      </c>
      <c r="H25" s="1">
        <v>4261</v>
      </c>
      <c r="I25">
        <v>1</v>
      </c>
      <c r="J25">
        <v>0.1</v>
      </c>
      <c r="K25">
        <v>0</v>
      </c>
      <c r="L25">
        <v>0.14000000000000001</v>
      </c>
      <c r="M25">
        <v>0.04</v>
      </c>
      <c r="N25">
        <v>1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79</v>
      </c>
      <c r="C26" t="s">
        <v>18</v>
      </c>
      <c r="D26" t="s">
        <v>89</v>
      </c>
      <c r="E26" s="1">
        <v>23450</v>
      </c>
      <c r="F26" s="1">
        <v>2566</v>
      </c>
      <c r="G26" s="1">
        <v>44334</v>
      </c>
      <c r="H26" s="1">
        <v>10655</v>
      </c>
      <c r="I26">
        <v>1</v>
      </c>
      <c r="J26">
        <v>0.2</v>
      </c>
      <c r="K26">
        <v>0.02</v>
      </c>
      <c r="L26">
        <v>0.42</v>
      </c>
      <c r="M26">
        <v>0.1</v>
      </c>
      <c r="N26">
        <v>1</v>
      </c>
      <c r="Q26" s="40" t="s">
        <v>44</v>
      </c>
      <c r="R26" s="40"/>
      <c r="S26" s="29">
        <f>T16/S16</f>
        <v>0.92295109158503186</v>
      </c>
      <c r="T26" s="7"/>
      <c r="AA26" s="10"/>
    </row>
    <row r="27" spans="1:27" x14ac:dyDescent="0.25">
      <c r="A27">
        <v>1996</v>
      </c>
      <c r="B27" t="s">
        <v>79</v>
      </c>
      <c r="C27" t="s">
        <v>18</v>
      </c>
      <c r="D27" t="s">
        <v>89</v>
      </c>
      <c r="E27" s="1">
        <v>11337</v>
      </c>
      <c r="F27" s="1">
        <v>0</v>
      </c>
      <c r="G27" s="1">
        <v>23109</v>
      </c>
      <c r="H27" s="1">
        <v>6006</v>
      </c>
      <c r="I27">
        <v>1</v>
      </c>
      <c r="J27">
        <v>0.1</v>
      </c>
      <c r="K27">
        <v>0</v>
      </c>
      <c r="L27">
        <v>0.22</v>
      </c>
      <c r="M27">
        <v>0.06</v>
      </c>
      <c r="N27">
        <v>1</v>
      </c>
      <c r="Q27" s="44" t="s">
        <v>16</v>
      </c>
      <c r="R27" s="44"/>
      <c r="S27" s="7">
        <f>SQRT(1/S16)</f>
        <v>0.12261752722771763</v>
      </c>
      <c r="T27" s="7"/>
      <c r="AA27" s="10"/>
    </row>
    <row r="28" spans="1:27" x14ac:dyDescent="0.25">
      <c r="A28">
        <v>1995</v>
      </c>
      <c r="B28" t="s">
        <v>79</v>
      </c>
      <c r="C28" t="s">
        <v>18</v>
      </c>
      <c r="D28" t="s">
        <v>89</v>
      </c>
      <c r="E28" s="1">
        <v>1937</v>
      </c>
      <c r="F28" s="1">
        <v>0</v>
      </c>
      <c r="G28" s="1">
        <v>6194</v>
      </c>
      <c r="H28" s="1">
        <v>2172</v>
      </c>
      <c r="I28">
        <v>1</v>
      </c>
      <c r="J28">
        <v>0</v>
      </c>
      <c r="N28">
        <v>2</v>
      </c>
      <c r="Q28" s="40" t="s">
        <v>45</v>
      </c>
      <c r="R28" s="40"/>
      <c r="S28" s="35">
        <f>S26-1.96*S27</f>
        <v>0.68262073821870528</v>
      </c>
      <c r="T28" s="38">
        <f>MIN(1,S26+1.96*S27)</f>
        <v>1</v>
      </c>
    </row>
    <row r="29" spans="1:27" x14ac:dyDescent="0.25">
      <c r="A29">
        <v>1994</v>
      </c>
      <c r="B29" t="s">
        <v>79</v>
      </c>
      <c r="C29" t="s">
        <v>18</v>
      </c>
      <c r="D29" t="s">
        <v>89</v>
      </c>
      <c r="E29" s="1">
        <v>30468</v>
      </c>
      <c r="F29" s="1">
        <v>8702</v>
      </c>
      <c r="G29" s="1">
        <v>52234</v>
      </c>
      <c r="H29" s="1">
        <v>11105</v>
      </c>
      <c r="I29">
        <v>1</v>
      </c>
      <c r="J29">
        <v>0.3</v>
      </c>
      <c r="K29">
        <v>0.08</v>
      </c>
      <c r="L29">
        <v>0.51</v>
      </c>
      <c r="M29">
        <v>0.11</v>
      </c>
      <c r="N29">
        <v>1</v>
      </c>
      <c r="S29" s="7"/>
      <c r="T29" s="7"/>
    </row>
    <row r="30" spans="1:27" x14ac:dyDescent="0.25">
      <c r="A30">
        <v>1993</v>
      </c>
      <c r="B30" t="s">
        <v>79</v>
      </c>
      <c r="C30" t="s">
        <v>18</v>
      </c>
      <c r="D30" t="s">
        <v>89</v>
      </c>
      <c r="E30" s="1">
        <v>26216</v>
      </c>
      <c r="F30" s="1">
        <v>2655</v>
      </c>
      <c r="G30" s="1">
        <v>49777</v>
      </c>
      <c r="H30" s="1">
        <v>12021</v>
      </c>
      <c r="I30">
        <v>1</v>
      </c>
      <c r="J30">
        <v>0.3</v>
      </c>
      <c r="K30">
        <v>0.03</v>
      </c>
      <c r="L30">
        <v>0.49</v>
      </c>
      <c r="M30">
        <v>0.12</v>
      </c>
      <c r="N30">
        <v>1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80</v>
      </c>
      <c r="C31" t="s">
        <v>18</v>
      </c>
      <c r="D31" t="s">
        <v>89</v>
      </c>
      <c r="E31" s="1">
        <v>151268</v>
      </c>
      <c r="F31" s="1">
        <v>89286</v>
      </c>
      <c r="G31" s="1">
        <v>213250</v>
      </c>
      <c r="H31" s="1">
        <v>31624</v>
      </c>
      <c r="I31">
        <v>0</v>
      </c>
      <c r="J31">
        <v>1.1000000000000001</v>
      </c>
      <c r="K31">
        <v>0.63</v>
      </c>
      <c r="L31">
        <v>1.49</v>
      </c>
      <c r="M31">
        <v>0.22</v>
      </c>
      <c r="N31">
        <v>0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80</v>
      </c>
      <c r="C32" t="s">
        <v>18</v>
      </c>
      <c r="D32" t="s">
        <v>89</v>
      </c>
      <c r="E32" s="1">
        <v>221328</v>
      </c>
      <c r="F32" s="1">
        <v>141812</v>
      </c>
      <c r="G32" s="1">
        <v>300843</v>
      </c>
      <c r="H32" s="1">
        <v>40570</v>
      </c>
      <c r="I32">
        <v>0</v>
      </c>
      <c r="J32">
        <v>1.6</v>
      </c>
      <c r="K32">
        <v>1</v>
      </c>
      <c r="L32">
        <v>2.11</v>
      </c>
      <c r="M32">
        <v>0.28000000000000003</v>
      </c>
      <c r="N32">
        <v>0</v>
      </c>
      <c r="Q32" s="40" t="s">
        <v>44</v>
      </c>
      <c r="R32" s="40"/>
      <c r="S32" s="35">
        <f>Y16/X16</f>
        <v>0.92295109158503186</v>
      </c>
      <c r="T32" s="7"/>
    </row>
    <row r="33" spans="1:20" x14ac:dyDescent="0.25">
      <c r="A33">
        <v>2018</v>
      </c>
      <c r="B33" t="s">
        <v>80</v>
      </c>
      <c r="C33" t="s">
        <v>18</v>
      </c>
      <c r="D33" t="s">
        <v>89</v>
      </c>
      <c r="E33" s="1">
        <v>221487</v>
      </c>
      <c r="F33" s="1">
        <v>142298</v>
      </c>
      <c r="G33" s="1">
        <v>300676</v>
      </c>
      <c r="H33" s="1">
        <v>40403</v>
      </c>
      <c r="I33">
        <v>0</v>
      </c>
      <c r="J33">
        <v>1.6</v>
      </c>
      <c r="K33">
        <v>1.01</v>
      </c>
      <c r="L33">
        <v>2.12</v>
      </c>
      <c r="M33">
        <v>0.28000000000000003</v>
      </c>
      <c r="N33">
        <v>0</v>
      </c>
      <c r="Q33" s="44" t="s">
        <v>16</v>
      </c>
      <c r="R33" s="44"/>
      <c r="S33" s="7">
        <f>SQRT(1/X16)</f>
        <v>0.12261752722771763</v>
      </c>
      <c r="T33" s="7"/>
    </row>
    <row r="34" spans="1:20" x14ac:dyDescent="0.25">
      <c r="A34">
        <v>2017</v>
      </c>
      <c r="B34" t="s">
        <v>80</v>
      </c>
      <c r="C34" t="s">
        <v>18</v>
      </c>
      <c r="D34" t="s">
        <v>89</v>
      </c>
      <c r="E34" s="1">
        <v>78839</v>
      </c>
      <c r="F34" s="1">
        <v>39069</v>
      </c>
      <c r="G34" s="1">
        <v>118609</v>
      </c>
      <c r="H34" s="1">
        <v>20291</v>
      </c>
      <c r="I34">
        <v>0</v>
      </c>
      <c r="J34">
        <v>0.6</v>
      </c>
      <c r="K34">
        <v>0.28000000000000003</v>
      </c>
      <c r="L34">
        <v>0.85</v>
      </c>
      <c r="M34">
        <v>0.14000000000000001</v>
      </c>
      <c r="N34">
        <v>0</v>
      </c>
      <c r="Q34" s="40" t="s">
        <v>45</v>
      </c>
      <c r="R34" s="40"/>
      <c r="S34" s="35">
        <f>S32-1.96*S33</f>
        <v>0.68262073821870528</v>
      </c>
      <c r="T34" s="37">
        <f>MIN(1,S32+1.96*S33)</f>
        <v>1</v>
      </c>
    </row>
    <row r="35" spans="1:20" x14ac:dyDescent="0.25">
      <c r="A35">
        <v>2016</v>
      </c>
      <c r="B35" t="s">
        <v>80</v>
      </c>
      <c r="C35" t="s">
        <v>18</v>
      </c>
      <c r="D35" t="s">
        <v>89</v>
      </c>
      <c r="E35" s="1">
        <v>156594</v>
      </c>
      <c r="F35" s="1">
        <v>96312</v>
      </c>
      <c r="G35" s="1">
        <v>216876</v>
      </c>
      <c r="H35" s="1">
        <v>30757</v>
      </c>
      <c r="I35">
        <v>0</v>
      </c>
      <c r="J35">
        <v>1.1000000000000001</v>
      </c>
      <c r="K35">
        <v>0.69</v>
      </c>
      <c r="L35">
        <v>1.55</v>
      </c>
      <c r="M35">
        <v>0.22</v>
      </c>
      <c r="N35">
        <v>0</v>
      </c>
    </row>
    <row r="36" spans="1:20" x14ac:dyDescent="0.25">
      <c r="A36">
        <v>2015</v>
      </c>
      <c r="B36" t="s">
        <v>80</v>
      </c>
      <c r="C36" t="s">
        <v>18</v>
      </c>
      <c r="D36" t="s">
        <v>89</v>
      </c>
      <c r="E36" s="1">
        <v>67969</v>
      </c>
      <c r="F36" s="1">
        <v>24971</v>
      </c>
      <c r="G36" s="1">
        <v>110967</v>
      </c>
      <c r="H36" s="1">
        <v>21938</v>
      </c>
      <c r="I36">
        <v>0</v>
      </c>
      <c r="J36">
        <v>0.5</v>
      </c>
      <c r="K36">
        <v>0.18</v>
      </c>
      <c r="L36">
        <v>0.8</v>
      </c>
      <c r="M36">
        <v>0.16</v>
      </c>
      <c r="N36">
        <v>0</v>
      </c>
    </row>
    <row r="37" spans="1:20" x14ac:dyDescent="0.25">
      <c r="A37">
        <v>2014</v>
      </c>
      <c r="B37" t="s">
        <v>80</v>
      </c>
      <c r="C37" t="s">
        <v>18</v>
      </c>
      <c r="D37" t="s">
        <v>89</v>
      </c>
      <c r="E37" s="1">
        <v>82523</v>
      </c>
      <c r="F37" s="1">
        <v>36337</v>
      </c>
      <c r="G37" s="1">
        <v>128710</v>
      </c>
      <c r="H37" s="1">
        <v>23565</v>
      </c>
      <c r="I37">
        <v>0</v>
      </c>
      <c r="J37">
        <v>0.6</v>
      </c>
      <c r="K37">
        <v>0.27</v>
      </c>
      <c r="L37">
        <v>0.94</v>
      </c>
      <c r="M37">
        <v>0.17</v>
      </c>
      <c r="N37">
        <v>0</v>
      </c>
      <c r="Q37" s="2" t="s">
        <v>14</v>
      </c>
      <c r="R37" s="2" t="s">
        <v>73</v>
      </c>
    </row>
    <row r="38" spans="1:20" x14ac:dyDescent="0.25">
      <c r="A38">
        <v>2013</v>
      </c>
      <c r="B38" t="s">
        <v>80</v>
      </c>
      <c r="C38" t="s">
        <v>18</v>
      </c>
      <c r="D38" t="s">
        <v>89</v>
      </c>
      <c r="E38" s="1">
        <v>99351</v>
      </c>
      <c r="F38" s="1">
        <v>45711</v>
      </c>
      <c r="G38" s="1">
        <v>152992</v>
      </c>
      <c r="H38" s="1">
        <v>27368</v>
      </c>
      <c r="I38">
        <v>0</v>
      </c>
      <c r="J38">
        <v>0.7</v>
      </c>
      <c r="K38">
        <v>0.34</v>
      </c>
      <c r="L38">
        <v>1.1299999999999999</v>
      </c>
      <c r="M38">
        <v>0.2</v>
      </c>
      <c r="N38">
        <v>0</v>
      </c>
      <c r="Q38" s="2" t="s">
        <v>2</v>
      </c>
      <c r="R38" t="s">
        <v>80</v>
      </c>
      <c r="S38" t="s">
        <v>79</v>
      </c>
      <c r="T38" t="s">
        <v>20</v>
      </c>
    </row>
    <row r="39" spans="1:20" x14ac:dyDescent="0.25">
      <c r="A39">
        <v>2012</v>
      </c>
      <c r="B39" t="s">
        <v>80</v>
      </c>
      <c r="C39" t="s">
        <v>18</v>
      </c>
      <c r="D39" t="s">
        <v>89</v>
      </c>
      <c r="E39" s="1">
        <v>71452</v>
      </c>
      <c r="F39" s="1">
        <v>30418</v>
      </c>
      <c r="G39" s="1">
        <v>112486</v>
      </c>
      <c r="H39" s="1">
        <v>20936</v>
      </c>
      <c r="I39">
        <v>0</v>
      </c>
      <c r="J39">
        <v>0.5</v>
      </c>
      <c r="K39">
        <v>0.23</v>
      </c>
      <c r="L39">
        <v>0.84</v>
      </c>
      <c r="M39">
        <v>0.16</v>
      </c>
      <c r="N39">
        <v>0</v>
      </c>
      <c r="Q39">
        <v>2015</v>
      </c>
      <c r="R39">
        <v>67969</v>
      </c>
      <c r="S39">
        <v>12312</v>
      </c>
      <c r="T39">
        <v>80281</v>
      </c>
    </row>
    <row r="40" spans="1:20" x14ac:dyDescent="0.25">
      <c r="A40">
        <v>2011</v>
      </c>
      <c r="B40" t="s">
        <v>80</v>
      </c>
      <c r="C40" t="s">
        <v>18</v>
      </c>
      <c r="D40" t="s">
        <v>89</v>
      </c>
      <c r="E40" s="1">
        <v>88972</v>
      </c>
      <c r="F40" s="1">
        <v>43352</v>
      </c>
      <c r="G40" s="1">
        <v>134592</v>
      </c>
      <c r="H40" s="1">
        <v>23276</v>
      </c>
      <c r="I40">
        <v>0</v>
      </c>
      <c r="J40">
        <v>0.7</v>
      </c>
      <c r="K40">
        <v>0.33</v>
      </c>
      <c r="L40">
        <v>1.02</v>
      </c>
      <c r="M40">
        <v>0.18</v>
      </c>
      <c r="N40">
        <v>0</v>
      </c>
      <c r="Q40">
        <v>2016</v>
      </c>
      <c r="R40">
        <v>156594</v>
      </c>
      <c r="S40">
        <v>17090</v>
      </c>
      <c r="T40">
        <v>173684</v>
      </c>
    </row>
    <row r="41" spans="1:20" x14ac:dyDescent="0.25">
      <c r="A41">
        <v>2010</v>
      </c>
      <c r="B41" t="s">
        <v>80</v>
      </c>
      <c r="C41" t="s">
        <v>18</v>
      </c>
      <c r="D41" t="s">
        <v>89</v>
      </c>
      <c r="E41" s="1">
        <v>46958</v>
      </c>
      <c r="F41" s="1">
        <v>15025</v>
      </c>
      <c r="G41" s="1">
        <v>78892</v>
      </c>
      <c r="H41" s="1">
        <v>16293</v>
      </c>
      <c r="I41">
        <v>0</v>
      </c>
      <c r="J41">
        <v>0.4</v>
      </c>
      <c r="K41">
        <v>0.12</v>
      </c>
      <c r="L41">
        <v>0.6</v>
      </c>
      <c r="M41">
        <v>0.12</v>
      </c>
      <c r="N41">
        <v>0</v>
      </c>
      <c r="Q41">
        <v>2017</v>
      </c>
      <c r="R41">
        <v>78839</v>
      </c>
      <c r="S41">
        <v>9742</v>
      </c>
      <c r="T41">
        <v>88581</v>
      </c>
    </row>
    <row r="42" spans="1:20" x14ac:dyDescent="0.25">
      <c r="A42">
        <v>2009</v>
      </c>
      <c r="B42" t="s">
        <v>80</v>
      </c>
      <c r="C42" t="s">
        <v>18</v>
      </c>
      <c r="D42" t="s">
        <v>89</v>
      </c>
      <c r="E42" s="1">
        <v>80344</v>
      </c>
      <c r="F42" s="1">
        <v>30026</v>
      </c>
      <c r="G42" s="1">
        <v>130662</v>
      </c>
      <c r="H42" s="1">
        <v>25673</v>
      </c>
      <c r="I42">
        <v>1</v>
      </c>
      <c r="J42">
        <v>0.6</v>
      </c>
      <c r="K42">
        <v>0.23</v>
      </c>
      <c r="L42">
        <v>1</v>
      </c>
      <c r="M42">
        <v>0.2</v>
      </c>
      <c r="N42">
        <v>1</v>
      </c>
      <c r="Q42">
        <v>2018</v>
      </c>
      <c r="R42">
        <v>221487</v>
      </c>
      <c r="S42">
        <v>10802</v>
      </c>
      <c r="T42">
        <v>232289</v>
      </c>
    </row>
    <row r="43" spans="1:20" x14ac:dyDescent="0.25">
      <c r="A43">
        <v>2008</v>
      </c>
      <c r="B43" t="s">
        <v>80</v>
      </c>
      <c r="C43" t="s">
        <v>18</v>
      </c>
      <c r="D43" t="s">
        <v>89</v>
      </c>
      <c r="E43" s="1">
        <v>163141</v>
      </c>
      <c r="F43" s="1">
        <v>85217</v>
      </c>
      <c r="G43" s="1">
        <v>241065</v>
      </c>
      <c r="H43" s="1">
        <v>39758</v>
      </c>
      <c r="I43">
        <v>0</v>
      </c>
      <c r="J43">
        <v>1.3</v>
      </c>
      <c r="K43">
        <v>0.66</v>
      </c>
      <c r="L43">
        <v>1.86</v>
      </c>
      <c r="M43">
        <v>0.31</v>
      </c>
      <c r="N43">
        <v>0</v>
      </c>
      <c r="Q43">
        <v>2019</v>
      </c>
      <c r="R43">
        <v>221328</v>
      </c>
      <c r="S43">
        <v>7514</v>
      </c>
      <c r="T43">
        <v>228842</v>
      </c>
    </row>
    <row r="44" spans="1:20" x14ac:dyDescent="0.25">
      <c r="A44">
        <v>2007</v>
      </c>
      <c r="B44" t="s">
        <v>80</v>
      </c>
      <c r="C44" t="s">
        <v>18</v>
      </c>
      <c r="D44" t="s">
        <v>89</v>
      </c>
      <c r="E44" s="1">
        <v>77018</v>
      </c>
      <c r="F44" s="1">
        <v>40109</v>
      </c>
      <c r="G44" s="1">
        <v>113928</v>
      </c>
      <c r="H44" s="1">
        <v>18832</v>
      </c>
      <c r="I44">
        <v>0</v>
      </c>
      <c r="J44">
        <v>0.6</v>
      </c>
      <c r="K44">
        <v>0.31</v>
      </c>
      <c r="L44">
        <v>0.89</v>
      </c>
      <c r="M44">
        <v>0.15</v>
      </c>
      <c r="N44">
        <v>0</v>
      </c>
      <c r="Q44" t="s">
        <v>20</v>
      </c>
      <c r="R44">
        <v>746217</v>
      </c>
      <c r="S44">
        <v>57460</v>
      </c>
      <c r="T44">
        <v>803677</v>
      </c>
    </row>
    <row r="45" spans="1:20" x14ac:dyDescent="0.25">
      <c r="A45">
        <v>2006</v>
      </c>
      <c r="B45" t="s">
        <v>80</v>
      </c>
      <c r="C45" t="s">
        <v>18</v>
      </c>
      <c r="D45" t="s">
        <v>89</v>
      </c>
      <c r="E45" s="1">
        <v>183084</v>
      </c>
      <c r="F45" s="1">
        <v>109834</v>
      </c>
      <c r="G45" s="1">
        <v>256334</v>
      </c>
      <c r="H45" s="1">
        <v>37373</v>
      </c>
      <c r="I45">
        <v>0</v>
      </c>
      <c r="J45">
        <v>1.4</v>
      </c>
      <c r="K45">
        <v>0.87</v>
      </c>
      <c r="L45">
        <v>2.02</v>
      </c>
      <c r="M45">
        <v>0.28999999999999998</v>
      </c>
      <c r="N45">
        <v>0</v>
      </c>
    </row>
    <row r="46" spans="1:20" x14ac:dyDescent="0.25">
      <c r="A46">
        <v>2005</v>
      </c>
      <c r="B46" t="s">
        <v>80</v>
      </c>
      <c r="C46" t="s">
        <v>18</v>
      </c>
      <c r="D46" t="s">
        <v>89</v>
      </c>
      <c r="E46" s="1">
        <v>61078</v>
      </c>
      <c r="F46" s="1">
        <v>23377</v>
      </c>
      <c r="G46" s="1">
        <v>98780</v>
      </c>
      <c r="H46" s="1">
        <v>19236</v>
      </c>
      <c r="I46">
        <v>0</v>
      </c>
      <c r="J46">
        <v>0.5</v>
      </c>
      <c r="K46">
        <v>0.19</v>
      </c>
      <c r="L46">
        <v>0.79</v>
      </c>
      <c r="M46">
        <v>0.15</v>
      </c>
      <c r="N46">
        <v>0</v>
      </c>
      <c r="Q46" s="2" t="s">
        <v>48</v>
      </c>
      <c r="R46" s="2" t="s">
        <v>73</v>
      </c>
    </row>
    <row r="47" spans="1:20" x14ac:dyDescent="0.25">
      <c r="A47">
        <v>2004</v>
      </c>
      <c r="B47" t="s">
        <v>80</v>
      </c>
      <c r="C47" t="s">
        <v>18</v>
      </c>
      <c r="D47" t="s">
        <v>89</v>
      </c>
      <c r="E47" s="1">
        <v>45193</v>
      </c>
      <c r="F47" s="1">
        <v>15975</v>
      </c>
      <c r="G47" s="1">
        <v>74410</v>
      </c>
      <c r="H47" s="1">
        <v>14907</v>
      </c>
      <c r="I47">
        <v>0</v>
      </c>
      <c r="J47">
        <v>0.4</v>
      </c>
      <c r="K47">
        <v>0.13</v>
      </c>
      <c r="L47">
        <v>0.6</v>
      </c>
      <c r="M47">
        <v>0.12</v>
      </c>
      <c r="N47">
        <v>0</v>
      </c>
      <c r="Q47" s="2" t="s">
        <v>2</v>
      </c>
      <c r="R47" t="s">
        <v>80</v>
      </c>
      <c r="S47" t="s">
        <v>79</v>
      </c>
      <c r="T47" t="s">
        <v>20</v>
      </c>
    </row>
    <row r="48" spans="1:20" x14ac:dyDescent="0.25">
      <c r="A48">
        <v>2003</v>
      </c>
      <c r="B48" t="s">
        <v>80</v>
      </c>
      <c r="C48" t="s">
        <v>18</v>
      </c>
      <c r="D48" t="s">
        <v>89</v>
      </c>
      <c r="E48" s="1">
        <v>88695</v>
      </c>
      <c r="F48" s="1">
        <v>42830</v>
      </c>
      <c r="G48" s="1">
        <v>134560</v>
      </c>
      <c r="H48" s="1">
        <v>23401</v>
      </c>
      <c r="I48">
        <v>0</v>
      </c>
      <c r="J48">
        <v>0.7</v>
      </c>
      <c r="K48">
        <v>0.35</v>
      </c>
      <c r="L48">
        <v>1.0900000000000001</v>
      </c>
      <c r="M48">
        <v>0.19</v>
      </c>
      <c r="N48">
        <v>0</v>
      </c>
      <c r="Q48">
        <v>2015</v>
      </c>
      <c r="R48">
        <v>21938</v>
      </c>
      <c r="S48">
        <v>7957</v>
      </c>
      <c r="T48">
        <v>14947.5</v>
      </c>
    </row>
    <row r="49" spans="1:23" x14ac:dyDescent="0.25">
      <c r="A49">
        <v>2002</v>
      </c>
      <c r="B49" t="s">
        <v>80</v>
      </c>
      <c r="C49" t="s">
        <v>18</v>
      </c>
      <c r="D49" t="s">
        <v>89</v>
      </c>
      <c r="E49" s="1">
        <v>63170</v>
      </c>
      <c r="F49" s="1">
        <v>26285</v>
      </c>
      <c r="G49" s="1">
        <v>100056</v>
      </c>
      <c r="H49" s="1">
        <v>18820</v>
      </c>
      <c r="I49">
        <v>0</v>
      </c>
      <c r="J49">
        <v>0.5</v>
      </c>
      <c r="K49">
        <v>0.22</v>
      </c>
      <c r="L49">
        <v>0.84</v>
      </c>
      <c r="M49">
        <v>0.16</v>
      </c>
      <c r="N49">
        <v>0</v>
      </c>
      <c r="Q49">
        <v>2016</v>
      </c>
      <c r="R49">
        <v>30757</v>
      </c>
      <c r="S49">
        <v>8087</v>
      </c>
      <c r="T49">
        <v>19422</v>
      </c>
    </row>
    <row r="50" spans="1:23" x14ac:dyDescent="0.25">
      <c r="A50">
        <v>2001</v>
      </c>
      <c r="B50" t="s">
        <v>80</v>
      </c>
      <c r="C50" t="s">
        <v>18</v>
      </c>
      <c r="D50" t="s">
        <v>89</v>
      </c>
      <c r="E50" s="1">
        <v>166821</v>
      </c>
      <c r="F50" s="1">
        <v>101820</v>
      </c>
      <c r="G50" s="1">
        <v>231822</v>
      </c>
      <c r="H50" s="1">
        <v>33164</v>
      </c>
      <c r="I50">
        <v>0</v>
      </c>
      <c r="J50">
        <v>1.4</v>
      </c>
      <c r="K50">
        <v>0.86</v>
      </c>
      <c r="L50">
        <v>1.96</v>
      </c>
      <c r="M50">
        <v>0.28000000000000003</v>
      </c>
      <c r="N50">
        <v>0</v>
      </c>
      <c r="Q50">
        <v>2017</v>
      </c>
      <c r="R50">
        <v>20291</v>
      </c>
      <c r="S50">
        <v>6050</v>
      </c>
      <c r="T50">
        <v>13170.5</v>
      </c>
    </row>
    <row r="51" spans="1:23" x14ac:dyDescent="0.25">
      <c r="A51">
        <v>2000</v>
      </c>
      <c r="B51" t="s">
        <v>80</v>
      </c>
      <c r="C51" t="s">
        <v>18</v>
      </c>
      <c r="D51" t="s">
        <v>89</v>
      </c>
      <c r="E51" s="1">
        <v>136523</v>
      </c>
      <c r="F51" s="1">
        <v>77145</v>
      </c>
      <c r="G51" s="1">
        <v>195900</v>
      </c>
      <c r="H51" s="1">
        <v>30295</v>
      </c>
      <c r="I51">
        <v>0</v>
      </c>
      <c r="J51">
        <v>1.2</v>
      </c>
      <c r="K51">
        <v>0.66</v>
      </c>
      <c r="L51">
        <v>1.67</v>
      </c>
      <c r="M51">
        <v>0.26</v>
      </c>
      <c r="N51">
        <v>0</v>
      </c>
      <c r="Q51">
        <v>2018</v>
      </c>
      <c r="R51">
        <v>40403</v>
      </c>
      <c r="S51">
        <v>6123</v>
      </c>
      <c r="T51">
        <v>23263</v>
      </c>
    </row>
    <row r="52" spans="1:23" x14ac:dyDescent="0.25">
      <c r="A52">
        <v>1999</v>
      </c>
      <c r="B52" t="s">
        <v>80</v>
      </c>
      <c r="C52" t="s">
        <v>18</v>
      </c>
      <c r="D52" t="s">
        <v>89</v>
      </c>
      <c r="E52" s="1">
        <v>201677</v>
      </c>
      <c r="F52" s="1">
        <v>122829</v>
      </c>
      <c r="G52" s="1">
        <v>280525</v>
      </c>
      <c r="H52" s="1">
        <v>40229</v>
      </c>
      <c r="I52">
        <v>0</v>
      </c>
      <c r="J52">
        <v>1.7</v>
      </c>
      <c r="K52">
        <v>1.06</v>
      </c>
      <c r="L52">
        <v>2.42</v>
      </c>
      <c r="M52">
        <v>0.35</v>
      </c>
      <c r="N52">
        <v>0</v>
      </c>
      <c r="Q52">
        <v>2019</v>
      </c>
      <c r="R52">
        <v>40570</v>
      </c>
      <c r="S52">
        <v>5309</v>
      </c>
      <c r="T52">
        <v>22939.5</v>
      </c>
    </row>
    <row r="53" spans="1:23" x14ac:dyDescent="0.25">
      <c r="A53">
        <v>1998</v>
      </c>
      <c r="B53" t="s">
        <v>80</v>
      </c>
      <c r="C53" t="s">
        <v>18</v>
      </c>
      <c r="D53" t="s">
        <v>89</v>
      </c>
      <c r="E53" s="1">
        <v>140216</v>
      </c>
      <c r="F53" s="1">
        <v>84098</v>
      </c>
      <c r="G53" s="1">
        <v>196335</v>
      </c>
      <c r="H53" s="1">
        <v>28632</v>
      </c>
      <c r="I53">
        <v>0</v>
      </c>
      <c r="J53">
        <v>1.2</v>
      </c>
      <c r="K53">
        <v>0.74</v>
      </c>
      <c r="L53">
        <v>1.72</v>
      </c>
      <c r="M53">
        <v>0.25</v>
      </c>
      <c r="N53">
        <v>0</v>
      </c>
      <c r="Q53" t="s">
        <v>20</v>
      </c>
      <c r="R53">
        <v>30791.8</v>
      </c>
      <c r="S53">
        <v>6705.2</v>
      </c>
      <c r="T53">
        <v>18748.5</v>
      </c>
    </row>
    <row r="54" spans="1:23" ht="15.75" thickBot="1" x14ac:dyDescent="0.3">
      <c r="A54">
        <v>1997</v>
      </c>
      <c r="B54" t="s">
        <v>80</v>
      </c>
      <c r="C54" t="s">
        <v>18</v>
      </c>
      <c r="D54" t="s">
        <v>89</v>
      </c>
      <c r="E54" s="1">
        <v>212485</v>
      </c>
      <c r="F54" s="1">
        <v>130401</v>
      </c>
      <c r="G54" s="1">
        <v>294570</v>
      </c>
      <c r="H54" s="1">
        <v>41881</v>
      </c>
      <c r="I54">
        <v>0</v>
      </c>
      <c r="J54">
        <v>1.9</v>
      </c>
      <c r="K54">
        <v>1.1499999999999999</v>
      </c>
      <c r="L54">
        <v>2.6</v>
      </c>
      <c r="M54">
        <v>0.37</v>
      </c>
      <c r="N54">
        <v>0</v>
      </c>
    </row>
    <row r="55" spans="1:23" x14ac:dyDescent="0.25">
      <c r="A55">
        <v>1996</v>
      </c>
      <c r="B55" t="s">
        <v>80</v>
      </c>
      <c r="C55" t="s">
        <v>18</v>
      </c>
      <c r="D55" t="s">
        <v>89</v>
      </c>
      <c r="E55" s="1">
        <v>94647</v>
      </c>
      <c r="F55" s="1">
        <v>51568</v>
      </c>
      <c r="G55" s="1">
        <v>137727</v>
      </c>
      <c r="H55" s="1">
        <v>21980</v>
      </c>
      <c r="I55">
        <v>0</v>
      </c>
      <c r="J55">
        <v>0.8</v>
      </c>
      <c r="K55">
        <v>0.46</v>
      </c>
      <c r="L55">
        <v>1.23</v>
      </c>
      <c r="M55">
        <v>0.2</v>
      </c>
      <c r="N55">
        <v>0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80</v>
      </c>
      <c r="C56" t="s">
        <v>18</v>
      </c>
      <c r="D56" t="s">
        <v>89</v>
      </c>
      <c r="E56" s="1">
        <v>187683</v>
      </c>
      <c r="F56" s="1">
        <v>125076</v>
      </c>
      <c r="G56" s="1">
        <v>250289</v>
      </c>
      <c r="H56" s="1">
        <v>31943</v>
      </c>
      <c r="I56">
        <v>0</v>
      </c>
      <c r="J56">
        <v>1.7</v>
      </c>
      <c r="K56">
        <v>1.1299999999999999</v>
      </c>
      <c r="L56">
        <v>2.25</v>
      </c>
      <c r="M56">
        <v>0.28999999999999998</v>
      </c>
      <c r="N56">
        <v>0</v>
      </c>
      <c r="Q56" s="14">
        <v>2015</v>
      </c>
      <c r="R56">
        <v>80281</v>
      </c>
      <c r="S56">
        <v>67969</v>
      </c>
      <c r="T56" s="3">
        <f>S56/R56</f>
        <v>0.84663868163077194</v>
      </c>
      <c r="U56">
        <v>21938</v>
      </c>
      <c r="V56">
        <v>24325</v>
      </c>
      <c r="W56" s="31">
        <f>SQRT((U56/R56)^2+(V56*T56/R56)^2)</f>
        <v>0.37480860829866303</v>
      </c>
    </row>
    <row r="57" spans="1:23" x14ac:dyDescent="0.25">
      <c r="A57">
        <v>1994</v>
      </c>
      <c r="B57" t="s">
        <v>80</v>
      </c>
      <c r="C57" t="s">
        <v>18</v>
      </c>
      <c r="D57" t="s">
        <v>89</v>
      </c>
      <c r="E57" s="1">
        <v>299068</v>
      </c>
      <c r="F57" s="1">
        <v>212505</v>
      </c>
      <c r="G57" s="1">
        <v>385630</v>
      </c>
      <c r="H57" s="1">
        <v>44165</v>
      </c>
      <c r="I57">
        <v>0</v>
      </c>
      <c r="J57">
        <v>2.7</v>
      </c>
      <c r="K57">
        <v>1.93</v>
      </c>
      <c r="L57">
        <v>3.5</v>
      </c>
      <c r="M57">
        <v>0.4</v>
      </c>
      <c r="N57">
        <v>0</v>
      </c>
      <c r="Q57" s="14">
        <v>2016</v>
      </c>
      <c r="R57">
        <v>173684</v>
      </c>
      <c r="S57">
        <v>156594</v>
      </c>
      <c r="T57" s="3">
        <f t="shared" ref="T57:T60" si="8">S57/R57</f>
        <v>0.90160291103383161</v>
      </c>
      <c r="U57">
        <v>30757</v>
      </c>
      <c r="V57">
        <v>32851</v>
      </c>
      <c r="W57" s="31">
        <f t="shared" ref="W57:W60" si="9">SQRT((U57/R57)^2+(V57*T57/R57)^2)</f>
        <v>0.24584621965818995</v>
      </c>
    </row>
    <row r="58" spans="1:23" x14ac:dyDescent="0.25">
      <c r="A58">
        <v>1993</v>
      </c>
      <c r="B58" t="s">
        <v>80</v>
      </c>
      <c r="C58" t="s">
        <v>18</v>
      </c>
      <c r="D58" t="s">
        <v>89</v>
      </c>
      <c r="E58" s="1">
        <v>256371</v>
      </c>
      <c r="F58" s="1">
        <v>163466</v>
      </c>
      <c r="G58" s="1">
        <v>349275</v>
      </c>
      <c r="H58" s="1">
        <v>47401</v>
      </c>
      <c r="I58">
        <v>0</v>
      </c>
      <c r="J58">
        <v>2.4</v>
      </c>
      <c r="K58">
        <v>1.51</v>
      </c>
      <c r="L58">
        <v>3.21</v>
      </c>
      <c r="M58">
        <v>0.43</v>
      </c>
      <c r="N58">
        <v>0</v>
      </c>
      <c r="Q58" s="14">
        <v>2017</v>
      </c>
      <c r="R58">
        <v>88581</v>
      </c>
      <c r="S58">
        <v>78839</v>
      </c>
      <c r="T58" s="3">
        <f t="shared" si="8"/>
        <v>0.8900215621860218</v>
      </c>
      <c r="U58">
        <v>20291</v>
      </c>
      <c r="V58">
        <v>21783</v>
      </c>
      <c r="W58" s="31">
        <f t="shared" si="9"/>
        <v>0.31681848748009001</v>
      </c>
    </row>
    <row r="59" spans="1:23" x14ac:dyDescent="0.25">
      <c r="Q59" s="14">
        <v>2018</v>
      </c>
      <c r="R59">
        <v>232289</v>
      </c>
      <c r="S59">
        <v>221487</v>
      </c>
      <c r="T59" s="3">
        <f t="shared" si="8"/>
        <v>0.9534975827525195</v>
      </c>
      <c r="U59">
        <v>40403</v>
      </c>
      <c r="V59">
        <v>41706</v>
      </c>
      <c r="W59" s="31">
        <f t="shared" si="9"/>
        <v>0.24405044131590861</v>
      </c>
    </row>
    <row r="60" spans="1:23" ht="15.75" thickBot="1" x14ac:dyDescent="0.3">
      <c r="Q60" s="16">
        <v>2019</v>
      </c>
      <c r="R60" s="17">
        <v>228842</v>
      </c>
      <c r="S60" s="17">
        <v>221328</v>
      </c>
      <c r="T60" s="28">
        <f t="shared" si="8"/>
        <v>0.96716511829122276</v>
      </c>
      <c r="U60" s="17">
        <v>40570</v>
      </c>
      <c r="V60" s="17">
        <v>41458</v>
      </c>
      <c r="W60" s="32">
        <f t="shared" si="9"/>
        <v>0.24925920297094903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C9A3-0E50-45DC-A744-7A93454167F5}">
  <dimension ref="A1:AA60"/>
  <sheetViews>
    <sheetView topLeftCell="J24" workbookViewId="0">
      <selection activeCell="U29" sqref="U29"/>
    </sheetView>
  </sheetViews>
  <sheetFormatPr defaultRowHeight="15" x14ac:dyDescent="0.25"/>
  <cols>
    <col min="17" max="17" width="21" bestFit="1" customWidth="1"/>
    <col min="18" max="18" width="8" bestFit="1" customWidth="1"/>
    <col min="19" max="19" width="11" customWidth="1"/>
    <col min="20" max="20" width="12" bestFit="1" customWidth="1"/>
  </cols>
  <sheetData>
    <row r="1" spans="1:27" ht="15.75" thickBot="1" x14ac:dyDescent="0.3">
      <c r="A1" t="s">
        <v>99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73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79</v>
      </c>
      <c r="C3" t="s">
        <v>19</v>
      </c>
      <c r="D3" t="s">
        <v>89</v>
      </c>
      <c r="E3" s="1">
        <v>5019</v>
      </c>
      <c r="F3">
        <v>0</v>
      </c>
      <c r="G3" s="1">
        <v>12790</v>
      </c>
      <c r="H3" s="1">
        <v>3965</v>
      </c>
      <c r="I3">
        <v>1</v>
      </c>
      <c r="J3">
        <v>0</v>
      </c>
      <c r="N3">
        <v>2</v>
      </c>
      <c r="Q3" s="14">
        <v>2015</v>
      </c>
      <c r="R3" s="3">
        <v>1</v>
      </c>
      <c r="S3" s="3">
        <v>0.43372392844454649</v>
      </c>
    </row>
    <row r="4" spans="1:27" x14ac:dyDescent="0.25">
      <c r="A4">
        <v>2019</v>
      </c>
      <c r="B4" t="s">
        <v>79</v>
      </c>
      <c r="C4" t="s">
        <v>19</v>
      </c>
      <c r="D4" t="s">
        <v>89</v>
      </c>
      <c r="E4" s="1">
        <v>1842</v>
      </c>
      <c r="F4">
        <v>0</v>
      </c>
      <c r="G4" s="1">
        <v>6688</v>
      </c>
      <c r="H4" s="1">
        <v>2472</v>
      </c>
      <c r="I4">
        <v>1</v>
      </c>
      <c r="J4">
        <v>0</v>
      </c>
      <c r="N4">
        <v>2</v>
      </c>
      <c r="Q4" s="14">
        <v>2016</v>
      </c>
      <c r="R4" s="3">
        <v>0.92191867279776396</v>
      </c>
      <c r="S4" s="3">
        <v>0.75752389439391532</v>
      </c>
    </row>
    <row r="5" spans="1:27" x14ac:dyDescent="0.25">
      <c r="A5">
        <v>2018</v>
      </c>
      <c r="B5" t="s">
        <v>79</v>
      </c>
      <c r="C5" t="s">
        <v>19</v>
      </c>
      <c r="D5" t="s">
        <v>89</v>
      </c>
      <c r="E5">
        <v>0</v>
      </c>
      <c r="I5">
        <v>2</v>
      </c>
      <c r="J5">
        <v>0</v>
      </c>
      <c r="N5">
        <v>2</v>
      </c>
      <c r="Q5" s="14">
        <v>2017</v>
      </c>
      <c r="R5" s="3">
        <v>1</v>
      </c>
      <c r="S5" s="3">
        <v>0.56314539098156247</v>
      </c>
    </row>
    <row r="6" spans="1:27" x14ac:dyDescent="0.25">
      <c r="A6">
        <v>2017</v>
      </c>
      <c r="B6" t="s">
        <v>79</v>
      </c>
      <c r="C6" t="s">
        <v>19</v>
      </c>
      <c r="D6" t="s">
        <v>89</v>
      </c>
      <c r="E6">
        <v>0</v>
      </c>
      <c r="I6">
        <v>2</v>
      </c>
      <c r="J6">
        <v>0</v>
      </c>
      <c r="N6">
        <v>2</v>
      </c>
      <c r="Q6" s="14">
        <v>2018</v>
      </c>
      <c r="R6" s="3">
        <v>1</v>
      </c>
      <c r="S6" s="3">
        <v>0.44104228236744958</v>
      </c>
    </row>
    <row r="7" spans="1:27" ht="15.75" thickBot="1" x14ac:dyDescent="0.3">
      <c r="A7">
        <v>2016</v>
      </c>
      <c r="B7" t="s">
        <v>79</v>
      </c>
      <c r="C7" t="s">
        <v>19</v>
      </c>
      <c r="D7" t="s">
        <v>89</v>
      </c>
      <c r="E7">
        <v>866</v>
      </c>
      <c r="F7">
        <v>0</v>
      </c>
      <c r="G7" s="1">
        <v>4006</v>
      </c>
      <c r="H7" s="1">
        <v>1602</v>
      </c>
      <c r="I7">
        <v>1</v>
      </c>
      <c r="J7">
        <v>0</v>
      </c>
      <c r="N7">
        <v>2</v>
      </c>
      <c r="Q7" s="16">
        <v>2019</v>
      </c>
      <c r="R7" s="28">
        <v>0.9467121821390343</v>
      </c>
      <c r="S7" s="3">
        <v>0.50035287556404517</v>
      </c>
    </row>
    <row r="8" spans="1:27" x14ac:dyDescent="0.25">
      <c r="A8">
        <v>2015</v>
      </c>
      <c r="B8" t="s">
        <v>79</v>
      </c>
      <c r="C8" t="s">
        <v>19</v>
      </c>
      <c r="D8" t="s">
        <v>89</v>
      </c>
      <c r="E8">
        <v>0</v>
      </c>
      <c r="I8">
        <v>2</v>
      </c>
      <c r="J8">
        <v>0</v>
      </c>
      <c r="N8">
        <v>2</v>
      </c>
    </row>
    <row r="9" spans="1:27" x14ac:dyDescent="0.25">
      <c r="A9">
        <v>2014</v>
      </c>
      <c r="B9" t="s">
        <v>79</v>
      </c>
      <c r="C9" t="s">
        <v>19</v>
      </c>
      <c r="D9" t="s">
        <v>89</v>
      </c>
      <c r="E9">
        <v>0</v>
      </c>
      <c r="I9">
        <v>2</v>
      </c>
      <c r="J9">
        <v>0</v>
      </c>
      <c r="N9">
        <v>2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79</v>
      </c>
      <c r="C10" t="s">
        <v>19</v>
      </c>
      <c r="D10" t="s">
        <v>89</v>
      </c>
      <c r="E10">
        <v>0</v>
      </c>
      <c r="I10">
        <v>2</v>
      </c>
      <c r="J10">
        <v>0</v>
      </c>
      <c r="N10">
        <v>2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79</v>
      </c>
      <c r="C11" t="s">
        <v>19</v>
      </c>
      <c r="D11" t="s">
        <v>89</v>
      </c>
      <c r="E11" s="1">
        <v>41049</v>
      </c>
      <c r="F11" s="1">
        <v>11335</v>
      </c>
      <c r="G11" s="1">
        <v>70762</v>
      </c>
      <c r="H11" s="1">
        <v>15160</v>
      </c>
      <c r="I11">
        <v>1</v>
      </c>
      <c r="J11">
        <v>0.3</v>
      </c>
      <c r="K11">
        <v>0.09</v>
      </c>
      <c r="L11">
        <v>0.55000000000000004</v>
      </c>
      <c r="M11">
        <v>0.12</v>
      </c>
      <c r="N11">
        <v>1</v>
      </c>
      <c r="Q11">
        <v>2015</v>
      </c>
      <c r="R11">
        <f>R3</f>
        <v>1</v>
      </c>
      <c r="S11">
        <f>1/(S3^2)</f>
        <v>5.3158563257136366</v>
      </c>
      <c r="T11">
        <f>R11*S11</f>
        <v>5.3158563257136366</v>
      </c>
      <c r="U11">
        <f>S11*R11^2</f>
        <v>5.3158563257136366</v>
      </c>
      <c r="V11">
        <f>S11^2</f>
        <v>28.258328475629686</v>
      </c>
      <c r="X11">
        <f>1/(S3^2+$S$31)</f>
        <v>5.3158563257136366</v>
      </c>
      <c r="Y11">
        <f>X11*R11</f>
        <v>5.3158563257136366</v>
      </c>
      <c r="Z11">
        <f>X11*R11^2</f>
        <v>5.3158563257136366</v>
      </c>
      <c r="AA11">
        <f>X11^2</f>
        <v>28.258328475629686</v>
      </c>
    </row>
    <row r="12" spans="1:27" x14ac:dyDescent="0.25">
      <c r="A12">
        <v>2011</v>
      </c>
      <c r="B12" t="s">
        <v>79</v>
      </c>
      <c r="C12" t="s">
        <v>19</v>
      </c>
      <c r="D12" t="s">
        <v>89</v>
      </c>
      <c r="E12">
        <v>0</v>
      </c>
      <c r="I12">
        <v>2</v>
      </c>
      <c r="J12">
        <v>0</v>
      </c>
      <c r="N12">
        <v>2</v>
      </c>
      <c r="Q12">
        <v>2016</v>
      </c>
      <c r="R12">
        <f>R4</f>
        <v>0.92191867279776396</v>
      </c>
      <c r="S12">
        <f t="shared" ref="S12:S15" si="0">1/(S4^2)</f>
        <v>1.7426385918177303</v>
      </c>
      <c r="T12">
        <f t="shared" ref="T12:T15" si="1">R12*S12</f>
        <v>1.6065710577347663</v>
      </c>
      <c r="U12">
        <f t="shared" ref="U12:U15" si="2">S12*R12^2</f>
        <v>1.4811278573021356</v>
      </c>
      <c r="V12">
        <f t="shared" ref="V12:V15" si="3">S12^2</f>
        <v>3.0367892616924821</v>
      </c>
      <c r="X12">
        <f>1/(S4^2+$S$31)</f>
        <v>1.7426385918177303</v>
      </c>
      <c r="Y12">
        <f t="shared" ref="Y12:Y15" si="4">X12*R12</f>
        <v>1.6065710577347663</v>
      </c>
      <c r="Z12">
        <f t="shared" ref="Z12:Z15" si="5">X12*R12^2</f>
        <v>1.4811278573021356</v>
      </c>
      <c r="AA12">
        <f>X12^2</f>
        <v>3.0367892616924821</v>
      </c>
    </row>
    <row r="13" spans="1:27" x14ac:dyDescent="0.25">
      <c r="A13">
        <v>2010</v>
      </c>
      <c r="B13" t="s">
        <v>79</v>
      </c>
      <c r="C13" t="s">
        <v>19</v>
      </c>
      <c r="D13" t="s">
        <v>89</v>
      </c>
      <c r="E13" s="1">
        <v>4636</v>
      </c>
      <c r="F13">
        <v>0</v>
      </c>
      <c r="G13" s="1">
        <v>12104</v>
      </c>
      <c r="H13" s="1">
        <v>3810</v>
      </c>
      <c r="I13">
        <v>1</v>
      </c>
      <c r="J13">
        <v>0</v>
      </c>
      <c r="N13">
        <v>2</v>
      </c>
      <c r="Q13">
        <v>2017</v>
      </c>
      <c r="R13">
        <f>R5</f>
        <v>1</v>
      </c>
      <c r="S13">
        <f t="shared" si="0"/>
        <v>3.1532538304595694</v>
      </c>
      <c r="T13">
        <f t="shared" si="1"/>
        <v>3.1532538304595694</v>
      </c>
      <c r="U13">
        <f t="shared" si="2"/>
        <v>3.1532538304595694</v>
      </c>
      <c r="V13">
        <f t="shared" si="3"/>
        <v>9.9430097193079465</v>
      </c>
      <c r="X13">
        <f>1/(S5^2+$S$31)</f>
        <v>3.1532538304595694</v>
      </c>
      <c r="Y13">
        <f t="shared" si="4"/>
        <v>3.1532538304595694</v>
      </c>
      <c r="Z13">
        <f t="shared" si="5"/>
        <v>3.1532538304595694</v>
      </c>
      <c r="AA13">
        <f>X13^2</f>
        <v>9.9430097193079465</v>
      </c>
    </row>
    <row r="14" spans="1:27" x14ac:dyDescent="0.25">
      <c r="A14">
        <v>2009</v>
      </c>
      <c r="B14" t="s">
        <v>79</v>
      </c>
      <c r="C14" t="s">
        <v>19</v>
      </c>
      <c r="D14" t="s">
        <v>89</v>
      </c>
      <c r="E14">
        <v>0</v>
      </c>
      <c r="I14">
        <v>2</v>
      </c>
      <c r="J14">
        <v>0</v>
      </c>
      <c r="N14">
        <v>2</v>
      </c>
      <c r="Q14">
        <v>2018</v>
      </c>
      <c r="R14">
        <f>R6</f>
        <v>1</v>
      </c>
      <c r="S14">
        <f t="shared" si="0"/>
        <v>5.1409046169342494</v>
      </c>
      <c r="T14">
        <f t="shared" si="1"/>
        <v>5.1409046169342494</v>
      </c>
      <c r="U14">
        <f t="shared" si="2"/>
        <v>5.1409046169342494</v>
      </c>
      <c r="V14">
        <f t="shared" si="3"/>
        <v>26.428900280415881</v>
      </c>
      <c r="X14">
        <f>1/(S6^2+$S$31)</f>
        <v>5.1409046169342494</v>
      </c>
      <c r="Y14">
        <f t="shared" si="4"/>
        <v>5.1409046169342494</v>
      </c>
      <c r="Z14">
        <f t="shared" si="5"/>
        <v>5.1409046169342494</v>
      </c>
      <c r="AA14">
        <f>X14^2</f>
        <v>26.428900280415881</v>
      </c>
    </row>
    <row r="15" spans="1:27" x14ac:dyDescent="0.25">
      <c r="A15">
        <v>2008</v>
      </c>
      <c r="B15" t="s">
        <v>79</v>
      </c>
      <c r="C15" t="s">
        <v>19</v>
      </c>
      <c r="D15" t="s">
        <v>89</v>
      </c>
      <c r="E15">
        <v>0</v>
      </c>
      <c r="I15">
        <v>2</v>
      </c>
      <c r="J15">
        <v>0</v>
      </c>
      <c r="N15">
        <v>2</v>
      </c>
      <c r="Q15">
        <v>2019</v>
      </c>
      <c r="R15">
        <f>R7</f>
        <v>0.9467121821390343</v>
      </c>
      <c r="S15">
        <f t="shared" si="0"/>
        <v>3.9943599623717114</v>
      </c>
      <c r="T15">
        <f t="shared" si="1"/>
        <v>3.7815092362257139</v>
      </c>
      <c r="U15">
        <f t="shared" si="2"/>
        <v>3.5800008608061584</v>
      </c>
      <c r="V15">
        <f t="shared" si="3"/>
        <v>15.954911508998141</v>
      </c>
      <c r="X15">
        <f>1/(S7^2+$S$31)</f>
        <v>3.9943599623717114</v>
      </c>
      <c r="Y15">
        <f t="shared" si="4"/>
        <v>3.7815092362257139</v>
      </c>
      <c r="Z15">
        <f t="shared" si="5"/>
        <v>3.5800008608061584</v>
      </c>
      <c r="AA15">
        <f>X15^2</f>
        <v>15.954911508998141</v>
      </c>
    </row>
    <row r="16" spans="1:27" x14ac:dyDescent="0.25">
      <c r="A16">
        <v>2007</v>
      </c>
      <c r="B16" t="s">
        <v>79</v>
      </c>
      <c r="C16" t="s">
        <v>19</v>
      </c>
      <c r="D16" t="s">
        <v>89</v>
      </c>
      <c r="E16">
        <v>0</v>
      </c>
      <c r="I16">
        <v>2</v>
      </c>
      <c r="J16">
        <v>0</v>
      </c>
      <c r="N16">
        <v>2</v>
      </c>
      <c r="Q16" s="23" t="s">
        <v>33</v>
      </c>
      <c r="R16" s="23"/>
      <c r="S16">
        <f>SUM(S11:S15)</f>
        <v>19.347013327296896</v>
      </c>
      <c r="T16">
        <f t="shared" ref="T16:V16" si="6">SUM(T11:T15)</f>
        <v>18.998095067067933</v>
      </c>
      <c r="U16">
        <f t="shared" si="6"/>
        <v>18.671143491215751</v>
      </c>
      <c r="V16">
        <f t="shared" si="6"/>
        <v>83.621939246044136</v>
      </c>
      <c r="X16">
        <f>SUM(X11:X15)</f>
        <v>19.347013327296896</v>
      </c>
      <c r="Y16">
        <f>SUM(Y11:Y15)</f>
        <v>18.998095067067933</v>
      </c>
      <c r="Z16">
        <f>SUM(Z11:Z15)</f>
        <v>18.671143491215751</v>
      </c>
      <c r="AA16">
        <f t="shared" ref="AA16" si="7">SUM(AA11:AA15)</f>
        <v>83.621939246044136</v>
      </c>
    </row>
    <row r="17" spans="1:27" x14ac:dyDescent="0.25">
      <c r="A17">
        <v>2006</v>
      </c>
      <c r="B17" t="s">
        <v>79</v>
      </c>
      <c r="C17" t="s">
        <v>19</v>
      </c>
      <c r="D17" t="s">
        <v>89</v>
      </c>
      <c r="E17" s="1">
        <v>3971</v>
      </c>
      <c r="F17">
        <v>0</v>
      </c>
      <c r="G17" s="1">
        <v>11668</v>
      </c>
      <c r="H17" s="1">
        <v>3927</v>
      </c>
      <c r="I17">
        <v>1</v>
      </c>
      <c r="J17">
        <v>0</v>
      </c>
      <c r="N17">
        <v>2</v>
      </c>
    </row>
    <row r="18" spans="1:27" x14ac:dyDescent="0.25">
      <c r="A18">
        <v>2005</v>
      </c>
      <c r="B18" t="s">
        <v>79</v>
      </c>
      <c r="C18" t="s">
        <v>19</v>
      </c>
      <c r="D18" t="s">
        <v>89</v>
      </c>
      <c r="E18">
        <v>0</v>
      </c>
      <c r="I18">
        <v>2</v>
      </c>
      <c r="J18">
        <v>0</v>
      </c>
      <c r="N18">
        <v>2</v>
      </c>
      <c r="Q18" s="44" t="s">
        <v>34</v>
      </c>
      <c r="R18" s="44"/>
      <c r="S18" s="8">
        <f>U16-((T16^2)/S16)</f>
        <v>1.5674035983895607E-2</v>
      </c>
      <c r="Y18" s="24" t="s">
        <v>35</v>
      </c>
      <c r="Z18" s="8">
        <f>Z16-(Y16^2)/X16</f>
        <v>1.5674035983895607E-2</v>
      </c>
    </row>
    <row r="19" spans="1:27" x14ac:dyDescent="0.25">
      <c r="A19">
        <v>2004</v>
      </c>
      <c r="B19" t="s">
        <v>79</v>
      </c>
      <c r="C19" t="s">
        <v>19</v>
      </c>
      <c r="D19" t="s">
        <v>89</v>
      </c>
      <c r="E19">
        <v>0</v>
      </c>
      <c r="I19">
        <v>2</v>
      </c>
      <c r="J19">
        <v>0</v>
      </c>
      <c r="N19">
        <v>2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79</v>
      </c>
      <c r="C20" t="s">
        <v>19</v>
      </c>
      <c r="D20" t="s">
        <v>89</v>
      </c>
      <c r="E20" s="1">
        <v>3039</v>
      </c>
      <c r="F20">
        <v>0</v>
      </c>
      <c r="G20" s="1">
        <v>9215</v>
      </c>
      <c r="H20" s="1">
        <v>3151</v>
      </c>
      <c r="I20">
        <v>1</v>
      </c>
      <c r="J20">
        <v>0</v>
      </c>
      <c r="N20">
        <v>2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79</v>
      </c>
      <c r="C21" t="s">
        <v>19</v>
      </c>
      <c r="D21" t="s">
        <v>89</v>
      </c>
      <c r="E21" s="1">
        <v>4095</v>
      </c>
      <c r="F21">
        <v>0</v>
      </c>
      <c r="G21" s="1">
        <v>10730</v>
      </c>
      <c r="H21" s="1">
        <v>3385</v>
      </c>
      <c r="I21">
        <v>1</v>
      </c>
      <c r="J21">
        <v>0</v>
      </c>
      <c r="N21">
        <v>2</v>
      </c>
    </row>
    <row r="22" spans="1:27" x14ac:dyDescent="0.25">
      <c r="A22">
        <v>2001</v>
      </c>
      <c r="B22" t="s">
        <v>79</v>
      </c>
      <c r="C22" t="s">
        <v>19</v>
      </c>
      <c r="D22" t="s">
        <v>89</v>
      </c>
      <c r="E22" s="1">
        <v>24258</v>
      </c>
      <c r="F22" s="1">
        <v>4339</v>
      </c>
      <c r="G22" s="1">
        <v>44176</v>
      </c>
      <c r="H22" s="1">
        <v>10163</v>
      </c>
      <c r="I22">
        <v>1</v>
      </c>
      <c r="J22">
        <v>0.2</v>
      </c>
      <c r="K22">
        <v>0.04</v>
      </c>
      <c r="L22">
        <v>0.4</v>
      </c>
      <c r="M22">
        <v>0.09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79</v>
      </c>
      <c r="C23" t="s">
        <v>19</v>
      </c>
      <c r="D23" t="s">
        <v>89</v>
      </c>
      <c r="E23" s="1">
        <v>8584</v>
      </c>
      <c r="F23">
        <v>0</v>
      </c>
      <c r="G23" s="1">
        <v>19032</v>
      </c>
      <c r="H23" s="1">
        <v>5331</v>
      </c>
      <c r="I23">
        <v>1</v>
      </c>
      <c r="J23">
        <v>0.1</v>
      </c>
      <c r="K23">
        <v>0</v>
      </c>
      <c r="L23">
        <v>0.17</v>
      </c>
      <c r="M23">
        <v>0.05</v>
      </c>
      <c r="N23">
        <v>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79</v>
      </c>
      <c r="C24" t="s">
        <v>19</v>
      </c>
      <c r="D24" t="s">
        <v>89</v>
      </c>
      <c r="E24" s="1">
        <v>2268</v>
      </c>
      <c r="F24">
        <v>0</v>
      </c>
      <c r="G24" s="1">
        <v>7745</v>
      </c>
      <c r="H24" s="1">
        <v>2794</v>
      </c>
      <c r="I24">
        <v>1</v>
      </c>
      <c r="J24">
        <v>0</v>
      </c>
      <c r="N24">
        <v>2</v>
      </c>
    </row>
    <row r="25" spans="1:27" x14ac:dyDescent="0.25">
      <c r="A25">
        <v>1998</v>
      </c>
      <c r="B25" t="s">
        <v>79</v>
      </c>
      <c r="C25" t="s">
        <v>19</v>
      </c>
      <c r="D25" t="s">
        <v>89</v>
      </c>
      <c r="E25">
        <v>0</v>
      </c>
      <c r="I25">
        <v>2</v>
      </c>
      <c r="J25">
        <v>0</v>
      </c>
      <c r="N25">
        <v>2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79</v>
      </c>
      <c r="C26" t="s">
        <v>19</v>
      </c>
      <c r="D26" t="s">
        <v>89</v>
      </c>
      <c r="E26" s="1">
        <v>8115</v>
      </c>
      <c r="F26">
        <v>0</v>
      </c>
      <c r="G26" s="1">
        <v>19451</v>
      </c>
      <c r="H26" s="1">
        <v>5784</v>
      </c>
      <c r="I26">
        <v>1</v>
      </c>
      <c r="J26">
        <v>0.1</v>
      </c>
      <c r="K26">
        <v>0</v>
      </c>
      <c r="L26">
        <v>0.18</v>
      </c>
      <c r="M26">
        <v>0.05</v>
      </c>
      <c r="N26">
        <v>1</v>
      </c>
      <c r="Q26" s="40" t="s">
        <v>44</v>
      </c>
      <c r="R26" s="40"/>
      <c r="S26" s="29">
        <f>T16/S16</f>
        <v>0.98196526490542746</v>
      </c>
      <c r="T26" s="7"/>
      <c r="AA26" s="10"/>
    </row>
    <row r="27" spans="1:27" x14ac:dyDescent="0.25">
      <c r="A27">
        <v>1996</v>
      </c>
      <c r="B27" t="s">
        <v>79</v>
      </c>
      <c r="C27" t="s">
        <v>19</v>
      </c>
      <c r="D27" t="s">
        <v>89</v>
      </c>
      <c r="E27" s="1">
        <v>5607</v>
      </c>
      <c r="F27">
        <v>0</v>
      </c>
      <c r="G27" s="1">
        <v>13476</v>
      </c>
      <c r="H27" s="1">
        <v>4015</v>
      </c>
      <c r="I27">
        <v>1</v>
      </c>
      <c r="J27">
        <v>0.1</v>
      </c>
      <c r="K27">
        <v>0</v>
      </c>
      <c r="L27">
        <v>0.13</v>
      </c>
      <c r="M27">
        <v>0.04</v>
      </c>
      <c r="N27">
        <v>1</v>
      </c>
      <c r="Q27" s="44" t="s">
        <v>16</v>
      </c>
      <c r="R27" s="44"/>
      <c r="S27" s="7">
        <f>SQRT(1/S16)</f>
        <v>0.22734899282696788</v>
      </c>
      <c r="T27" s="7"/>
      <c r="AA27" s="10"/>
    </row>
    <row r="28" spans="1:27" x14ac:dyDescent="0.25">
      <c r="A28">
        <v>1995</v>
      </c>
      <c r="B28" t="s">
        <v>79</v>
      </c>
      <c r="C28" t="s">
        <v>19</v>
      </c>
      <c r="D28" t="s">
        <v>89</v>
      </c>
      <c r="E28" s="1">
        <v>2359</v>
      </c>
      <c r="F28">
        <v>0</v>
      </c>
      <c r="G28" s="1">
        <v>7092</v>
      </c>
      <c r="H28" s="1">
        <v>2414</v>
      </c>
      <c r="I28">
        <v>1</v>
      </c>
      <c r="J28">
        <v>0</v>
      </c>
      <c r="N28">
        <v>2</v>
      </c>
      <c r="Q28" s="40" t="s">
        <v>45</v>
      </c>
      <c r="R28" s="40"/>
      <c r="S28" s="35">
        <f>S26-1.96*S27</f>
        <v>0.53636123896457044</v>
      </c>
      <c r="T28" s="38">
        <f>MIN(1,S26+1.96*S27)</f>
        <v>1</v>
      </c>
    </row>
    <row r="29" spans="1:27" x14ac:dyDescent="0.25">
      <c r="A29">
        <v>1994</v>
      </c>
      <c r="B29" t="s">
        <v>79</v>
      </c>
      <c r="C29" t="s">
        <v>19</v>
      </c>
      <c r="D29" t="s">
        <v>89</v>
      </c>
      <c r="E29">
        <v>0</v>
      </c>
      <c r="I29">
        <v>2</v>
      </c>
      <c r="J29">
        <v>0</v>
      </c>
      <c r="N29">
        <v>2</v>
      </c>
      <c r="S29" s="7"/>
      <c r="T29" s="7"/>
    </row>
    <row r="30" spans="1:27" x14ac:dyDescent="0.25">
      <c r="A30">
        <v>1993</v>
      </c>
      <c r="B30" t="s">
        <v>79</v>
      </c>
      <c r="C30" t="s">
        <v>19</v>
      </c>
      <c r="D30" t="s">
        <v>89</v>
      </c>
      <c r="E30" s="1">
        <v>8426</v>
      </c>
      <c r="F30">
        <v>0</v>
      </c>
      <c r="G30" s="1">
        <v>20928</v>
      </c>
      <c r="H30" s="1">
        <v>6379</v>
      </c>
      <c r="I30">
        <v>1</v>
      </c>
      <c r="J30">
        <v>0.1</v>
      </c>
      <c r="K30">
        <v>0</v>
      </c>
      <c r="L30">
        <v>0.2</v>
      </c>
      <c r="M30">
        <v>0.06</v>
      </c>
      <c r="N30">
        <v>1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80</v>
      </c>
      <c r="C31" t="s">
        <v>19</v>
      </c>
      <c r="D31" t="s">
        <v>89</v>
      </c>
      <c r="E31" s="1">
        <v>30214</v>
      </c>
      <c r="F31" s="1">
        <v>7943</v>
      </c>
      <c r="G31" s="1">
        <v>52485</v>
      </c>
      <c r="H31" s="1">
        <v>11363</v>
      </c>
      <c r="I31">
        <v>0</v>
      </c>
      <c r="J31">
        <v>0.2</v>
      </c>
      <c r="K31">
        <v>0.06</v>
      </c>
      <c r="L31">
        <v>0.37</v>
      </c>
      <c r="M31">
        <v>0.08</v>
      </c>
      <c r="N31">
        <v>0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80</v>
      </c>
      <c r="C32" t="s">
        <v>19</v>
      </c>
      <c r="D32" t="s">
        <v>89</v>
      </c>
      <c r="E32" s="1">
        <v>32725</v>
      </c>
      <c r="F32" s="1">
        <v>8490</v>
      </c>
      <c r="G32" s="1">
        <v>56960</v>
      </c>
      <c r="H32" s="1">
        <v>12365</v>
      </c>
      <c r="I32">
        <v>0</v>
      </c>
      <c r="J32">
        <v>0.2</v>
      </c>
      <c r="K32">
        <v>0.06</v>
      </c>
      <c r="L32">
        <v>0.4</v>
      </c>
      <c r="M32">
        <v>0.09</v>
      </c>
      <c r="N32">
        <v>0</v>
      </c>
      <c r="Q32" s="40" t="s">
        <v>44</v>
      </c>
      <c r="R32" s="40"/>
      <c r="S32" s="35">
        <f>Y16/X16</f>
        <v>0.98196526490542746</v>
      </c>
      <c r="T32" s="7"/>
    </row>
    <row r="33" spans="1:20" x14ac:dyDescent="0.25">
      <c r="A33">
        <v>2018</v>
      </c>
      <c r="B33" t="s">
        <v>80</v>
      </c>
      <c r="C33" t="s">
        <v>19</v>
      </c>
      <c r="D33" t="s">
        <v>89</v>
      </c>
      <c r="E33" s="1">
        <v>48643</v>
      </c>
      <c r="F33" s="1">
        <v>18911</v>
      </c>
      <c r="G33" s="1">
        <v>78375</v>
      </c>
      <c r="H33" s="1">
        <v>15170</v>
      </c>
      <c r="I33">
        <v>0</v>
      </c>
      <c r="J33">
        <v>0.3</v>
      </c>
      <c r="K33">
        <v>0.13</v>
      </c>
      <c r="L33">
        <v>0.55000000000000004</v>
      </c>
      <c r="M33">
        <v>0.11</v>
      </c>
      <c r="N33">
        <v>0</v>
      </c>
      <c r="Q33" s="44" t="s">
        <v>16</v>
      </c>
      <c r="R33" s="44"/>
      <c r="S33" s="7">
        <f>SQRT(1/X16)</f>
        <v>0.22734899282696788</v>
      </c>
      <c r="T33" s="7"/>
    </row>
    <row r="34" spans="1:20" x14ac:dyDescent="0.25">
      <c r="A34">
        <v>2017</v>
      </c>
      <c r="B34" t="s">
        <v>80</v>
      </c>
      <c r="C34" t="s">
        <v>19</v>
      </c>
      <c r="D34" t="s">
        <v>89</v>
      </c>
      <c r="E34" s="1">
        <v>27059</v>
      </c>
      <c r="F34" s="1">
        <v>5941</v>
      </c>
      <c r="G34" s="1">
        <v>48177</v>
      </c>
      <c r="H34" s="1">
        <v>10775</v>
      </c>
      <c r="I34">
        <v>0</v>
      </c>
      <c r="J34">
        <v>0.2</v>
      </c>
      <c r="K34">
        <v>0.04</v>
      </c>
      <c r="L34">
        <v>0.34</v>
      </c>
      <c r="M34">
        <v>0.08</v>
      </c>
      <c r="N34">
        <v>0</v>
      </c>
      <c r="Q34" s="40" t="s">
        <v>45</v>
      </c>
      <c r="R34" s="40"/>
      <c r="S34" s="35">
        <f>S32-1.96*S33</f>
        <v>0.53636123896457044</v>
      </c>
      <c r="T34" s="37">
        <f>MIN(1,S32+1.96*S33)</f>
        <v>1</v>
      </c>
    </row>
    <row r="35" spans="1:20" x14ac:dyDescent="0.25">
      <c r="A35">
        <v>2016</v>
      </c>
      <c r="B35" t="s">
        <v>80</v>
      </c>
      <c r="C35" t="s">
        <v>19</v>
      </c>
      <c r="D35" t="s">
        <v>89</v>
      </c>
      <c r="E35" s="1">
        <v>10225</v>
      </c>
      <c r="F35">
        <v>0</v>
      </c>
      <c r="G35" s="1">
        <v>22074</v>
      </c>
      <c r="H35" s="1">
        <v>6046</v>
      </c>
      <c r="I35">
        <v>1</v>
      </c>
      <c r="J35">
        <v>0.1</v>
      </c>
      <c r="K35">
        <v>0</v>
      </c>
      <c r="L35">
        <v>0.16</v>
      </c>
      <c r="M35">
        <v>0.04</v>
      </c>
      <c r="N35">
        <v>1</v>
      </c>
    </row>
    <row r="36" spans="1:20" x14ac:dyDescent="0.25">
      <c r="A36">
        <v>2015</v>
      </c>
      <c r="B36" t="s">
        <v>80</v>
      </c>
      <c r="C36" t="s">
        <v>19</v>
      </c>
      <c r="D36" t="s">
        <v>89</v>
      </c>
      <c r="E36" s="1">
        <v>77753</v>
      </c>
      <c r="F36" s="1">
        <v>31016</v>
      </c>
      <c r="G36" s="1">
        <v>124490</v>
      </c>
      <c r="H36" s="1">
        <v>23846</v>
      </c>
      <c r="I36">
        <v>0</v>
      </c>
      <c r="J36">
        <v>0.6</v>
      </c>
      <c r="K36">
        <v>0.22</v>
      </c>
      <c r="L36">
        <v>0.9</v>
      </c>
      <c r="M36">
        <v>0.17</v>
      </c>
      <c r="N36">
        <v>0</v>
      </c>
    </row>
    <row r="37" spans="1:20" x14ac:dyDescent="0.25">
      <c r="A37">
        <v>2014</v>
      </c>
      <c r="B37" t="s">
        <v>80</v>
      </c>
      <c r="C37" t="s">
        <v>19</v>
      </c>
      <c r="D37" t="s">
        <v>89</v>
      </c>
      <c r="E37" s="1">
        <v>45807</v>
      </c>
      <c r="F37" s="1">
        <v>13723</v>
      </c>
      <c r="G37" s="1">
        <v>77892</v>
      </c>
      <c r="H37" s="1">
        <v>16370</v>
      </c>
      <c r="I37">
        <v>1</v>
      </c>
      <c r="J37">
        <v>0.3</v>
      </c>
      <c r="K37">
        <v>0.1</v>
      </c>
      <c r="L37">
        <v>0.56999999999999995</v>
      </c>
      <c r="M37">
        <v>0.12</v>
      </c>
      <c r="N37">
        <v>1</v>
      </c>
      <c r="Q37" s="2" t="s">
        <v>14</v>
      </c>
      <c r="R37" s="2" t="s">
        <v>73</v>
      </c>
    </row>
    <row r="38" spans="1:20" x14ac:dyDescent="0.25">
      <c r="A38">
        <v>2013</v>
      </c>
      <c r="B38" t="s">
        <v>80</v>
      </c>
      <c r="C38" t="s">
        <v>19</v>
      </c>
      <c r="D38" t="s">
        <v>89</v>
      </c>
      <c r="E38" s="1">
        <v>38420</v>
      </c>
      <c r="F38" s="1">
        <v>10046</v>
      </c>
      <c r="G38" s="1">
        <v>66793</v>
      </c>
      <c r="H38" s="1">
        <v>14477</v>
      </c>
      <c r="I38">
        <v>1</v>
      </c>
      <c r="J38">
        <v>0.3</v>
      </c>
      <c r="K38">
        <v>7.0000000000000007E-2</v>
      </c>
      <c r="L38">
        <v>0.49</v>
      </c>
      <c r="M38">
        <v>0.11</v>
      </c>
      <c r="N38">
        <v>1</v>
      </c>
      <c r="Q38" s="2" t="s">
        <v>2</v>
      </c>
      <c r="R38" t="s">
        <v>80</v>
      </c>
      <c r="S38" t="s">
        <v>79</v>
      </c>
      <c r="T38" t="s">
        <v>20</v>
      </c>
    </row>
    <row r="39" spans="1:20" x14ac:dyDescent="0.25">
      <c r="A39">
        <v>2012</v>
      </c>
      <c r="B39" t="s">
        <v>80</v>
      </c>
      <c r="C39" t="s">
        <v>19</v>
      </c>
      <c r="D39" t="s">
        <v>89</v>
      </c>
      <c r="E39" s="1">
        <v>26199</v>
      </c>
      <c r="F39" s="1">
        <v>3192</v>
      </c>
      <c r="G39" s="1">
        <v>49205</v>
      </c>
      <c r="H39" s="1">
        <v>11738</v>
      </c>
      <c r="I39">
        <v>1</v>
      </c>
      <c r="J39">
        <v>0.2</v>
      </c>
      <c r="K39">
        <v>0.02</v>
      </c>
      <c r="L39">
        <v>0.37</v>
      </c>
      <c r="M39">
        <v>0.09</v>
      </c>
      <c r="N39">
        <v>1</v>
      </c>
      <c r="Q39">
        <v>2015</v>
      </c>
      <c r="R39">
        <v>77753</v>
      </c>
      <c r="S39">
        <v>0</v>
      </c>
      <c r="T39">
        <v>77753</v>
      </c>
    </row>
    <row r="40" spans="1:20" x14ac:dyDescent="0.25">
      <c r="A40">
        <v>2011</v>
      </c>
      <c r="B40" t="s">
        <v>80</v>
      </c>
      <c r="C40" t="s">
        <v>19</v>
      </c>
      <c r="D40" t="s">
        <v>89</v>
      </c>
      <c r="E40" s="1">
        <v>23406</v>
      </c>
      <c r="F40" s="1">
        <v>3821</v>
      </c>
      <c r="G40" s="1">
        <v>42991</v>
      </c>
      <c r="H40" s="1">
        <v>9992</v>
      </c>
      <c r="I40">
        <v>1</v>
      </c>
      <c r="J40">
        <v>0.2</v>
      </c>
      <c r="K40">
        <v>0.03</v>
      </c>
      <c r="L40">
        <v>0.33</v>
      </c>
      <c r="M40">
        <v>0.08</v>
      </c>
      <c r="N40">
        <v>1</v>
      </c>
      <c r="Q40">
        <v>2016</v>
      </c>
      <c r="R40">
        <v>10225</v>
      </c>
      <c r="S40">
        <v>866</v>
      </c>
      <c r="T40">
        <v>11091</v>
      </c>
    </row>
    <row r="41" spans="1:20" x14ac:dyDescent="0.25">
      <c r="A41">
        <v>2010</v>
      </c>
      <c r="B41" t="s">
        <v>80</v>
      </c>
      <c r="C41" t="s">
        <v>19</v>
      </c>
      <c r="D41" t="s">
        <v>89</v>
      </c>
      <c r="E41" s="1">
        <v>98586</v>
      </c>
      <c r="F41" s="1">
        <v>46086</v>
      </c>
      <c r="G41" s="1">
        <v>151086</v>
      </c>
      <c r="H41" s="1">
        <v>26786</v>
      </c>
      <c r="I41">
        <v>1</v>
      </c>
      <c r="J41">
        <v>0.8</v>
      </c>
      <c r="K41">
        <v>0.35</v>
      </c>
      <c r="L41">
        <v>1.1499999999999999</v>
      </c>
      <c r="M41">
        <v>0.2</v>
      </c>
      <c r="N41">
        <v>1</v>
      </c>
      <c r="Q41">
        <v>2017</v>
      </c>
      <c r="R41">
        <v>27059</v>
      </c>
      <c r="S41">
        <v>0</v>
      </c>
      <c r="T41">
        <v>27059</v>
      </c>
    </row>
    <row r="42" spans="1:20" x14ac:dyDescent="0.25">
      <c r="A42">
        <v>2009</v>
      </c>
      <c r="B42" t="s">
        <v>80</v>
      </c>
      <c r="C42" t="s">
        <v>19</v>
      </c>
      <c r="D42" t="s">
        <v>89</v>
      </c>
      <c r="E42" s="1">
        <v>26272</v>
      </c>
      <c r="F42" s="1">
        <v>1211</v>
      </c>
      <c r="G42" s="1">
        <v>51334</v>
      </c>
      <c r="H42" s="1">
        <v>12787</v>
      </c>
      <c r="I42">
        <v>1</v>
      </c>
      <c r="J42">
        <v>0.2</v>
      </c>
      <c r="K42">
        <v>0.01</v>
      </c>
      <c r="L42">
        <v>0.39</v>
      </c>
      <c r="M42">
        <v>0.1</v>
      </c>
      <c r="N42">
        <v>1</v>
      </c>
      <c r="Q42">
        <v>2018</v>
      </c>
      <c r="R42">
        <v>48643</v>
      </c>
      <c r="S42">
        <v>0</v>
      </c>
      <c r="T42">
        <v>48643</v>
      </c>
    </row>
    <row r="43" spans="1:20" x14ac:dyDescent="0.25">
      <c r="A43">
        <v>2008</v>
      </c>
      <c r="B43" t="s">
        <v>80</v>
      </c>
      <c r="C43" t="s">
        <v>19</v>
      </c>
      <c r="D43" t="s">
        <v>89</v>
      </c>
      <c r="E43" s="1">
        <v>35651</v>
      </c>
      <c r="F43" s="1">
        <v>4170</v>
      </c>
      <c r="G43" s="1">
        <v>67132</v>
      </c>
      <c r="H43" s="1">
        <v>16062</v>
      </c>
      <c r="I43">
        <v>0</v>
      </c>
      <c r="J43">
        <v>0.3</v>
      </c>
      <c r="K43">
        <v>0.03</v>
      </c>
      <c r="L43">
        <v>0.52</v>
      </c>
      <c r="M43">
        <v>0.12</v>
      </c>
      <c r="N43">
        <v>0</v>
      </c>
      <c r="Q43">
        <v>2019</v>
      </c>
      <c r="R43">
        <v>32725</v>
      </c>
      <c r="S43">
        <v>1842</v>
      </c>
      <c r="T43">
        <v>34567</v>
      </c>
    </row>
    <row r="44" spans="1:20" x14ac:dyDescent="0.25">
      <c r="A44">
        <v>2007</v>
      </c>
      <c r="B44" t="s">
        <v>80</v>
      </c>
      <c r="C44" t="s">
        <v>19</v>
      </c>
      <c r="D44" t="s">
        <v>89</v>
      </c>
      <c r="E44" s="1">
        <v>49500</v>
      </c>
      <c r="F44" s="1">
        <v>22772</v>
      </c>
      <c r="G44" s="1">
        <v>76228</v>
      </c>
      <c r="H44" s="1">
        <v>13637</v>
      </c>
      <c r="I44">
        <v>0</v>
      </c>
      <c r="J44">
        <v>0.4</v>
      </c>
      <c r="K44">
        <v>0.18</v>
      </c>
      <c r="L44">
        <v>0.59</v>
      </c>
      <c r="M44">
        <v>0.11</v>
      </c>
      <c r="N44">
        <v>0</v>
      </c>
      <c r="Q44" t="s">
        <v>20</v>
      </c>
      <c r="R44">
        <v>196405</v>
      </c>
      <c r="S44">
        <v>2708</v>
      </c>
      <c r="T44">
        <v>199113</v>
      </c>
    </row>
    <row r="45" spans="1:20" x14ac:dyDescent="0.25">
      <c r="A45">
        <v>2006</v>
      </c>
      <c r="B45" t="s">
        <v>80</v>
      </c>
      <c r="C45" t="s">
        <v>19</v>
      </c>
      <c r="D45" t="s">
        <v>89</v>
      </c>
      <c r="E45" s="1">
        <v>59811</v>
      </c>
      <c r="F45" s="1">
        <v>23395</v>
      </c>
      <c r="G45" s="1">
        <v>96227</v>
      </c>
      <c r="H45" s="1">
        <v>18580</v>
      </c>
      <c r="I45">
        <v>0</v>
      </c>
      <c r="J45">
        <v>0.5</v>
      </c>
      <c r="K45">
        <v>0.18</v>
      </c>
      <c r="L45">
        <v>0.76</v>
      </c>
      <c r="M45">
        <v>0.15</v>
      </c>
      <c r="N45">
        <v>0</v>
      </c>
    </row>
    <row r="46" spans="1:20" x14ac:dyDescent="0.25">
      <c r="A46">
        <v>2005</v>
      </c>
      <c r="B46" t="s">
        <v>80</v>
      </c>
      <c r="C46" t="s">
        <v>19</v>
      </c>
      <c r="D46" t="s">
        <v>89</v>
      </c>
      <c r="E46" s="1">
        <v>63725</v>
      </c>
      <c r="F46" s="1">
        <v>25025</v>
      </c>
      <c r="G46" s="1">
        <v>102424</v>
      </c>
      <c r="H46" s="1">
        <v>19745</v>
      </c>
      <c r="I46">
        <v>0</v>
      </c>
      <c r="J46">
        <v>0.5</v>
      </c>
      <c r="K46">
        <v>0.2</v>
      </c>
      <c r="L46">
        <v>0.82</v>
      </c>
      <c r="M46">
        <v>0.16</v>
      </c>
      <c r="N46">
        <v>0</v>
      </c>
      <c r="Q46" s="2" t="s">
        <v>48</v>
      </c>
      <c r="R46" s="2" t="s">
        <v>73</v>
      </c>
    </row>
    <row r="47" spans="1:20" x14ac:dyDescent="0.25">
      <c r="A47">
        <v>2004</v>
      </c>
      <c r="B47" t="s">
        <v>80</v>
      </c>
      <c r="C47" t="s">
        <v>19</v>
      </c>
      <c r="D47" t="s">
        <v>89</v>
      </c>
      <c r="E47" s="1">
        <v>64540</v>
      </c>
      <c r="F47" s="1">
        <v>28412</v>
      </c>
      <c r="G47" s="1">
        <v>100669</v>
      </c>
      <c r="H47" s="1">
        <v>18433</v>
      </c>
      <c r="I47">
        <v>0</v>
      </c>
      <c r="J47">
        <v>0.5</v>
      </c>
      <c r="K47">
        <v>0.23</v>
      </c>
      <c r="L47">
        <v>0.81</v>
      </c>
      <c r="M47">
        <v>0.15</v>
      </c>
      <c r="N47">
        <v>0</v>
      </c>
      <c r="Q47" s="2" t="s">
        <v>2</v>
      </c>
      <c r="R47" t="s">
        <v>80</v>
      </c>
      <c r="S47" t="s">
        <v>79</v>
      </c>
      <c r="T47" t="s">
        <v>20</v>
      </c>
    </row>
    <row r="48" spans="1:20" x14ac:dyDescent="0.25">
      <c r="A48">
        <v>2003</v>
      </c>
      <c r="B48" t="s">
        <v>80</v>
      </c>
      <c r="C48" t="s">
        <v>19</v>
      </c>
      <c r="D48" t="s">
        <v>89</v>
      </c>
      <c r="E48" s="1">
        <v>99504</v>
      </c>
      <c r="F48" s="1">
        <v>50116</v>
      </c>
      <c r="G48" s="1">
        <v>148892</v>
      </c>
      <c r="H48" s="1">
        <v>25198</v>
      </c>
      <c r="I48">
        <v>0</v>
      </c>
      <c r="J48">
        <v>0.8</v>
      </c>
      <c r="K48">
        <v>0.41</v>
      </c>
      <c r="L48">
        <v>1.21</v>
      </c>
      <c r="M48">
        <v>0.2</v>
      </c>
      <c r="N48">
        <v>0</v>
      </c>
      <c r="Q48">
        <v>2015</v>
      </c>
      <c r="R48">
        <v>23846</v>
      </c>
      <c r="T48">
        <v>23846</v>
      </c>
    </row>
    <row r="49" spans="1:23" x14ac:dyDescent="0.25">
      <c r="A49">
        <v>2002</v>
      </c>
      <c r="B49" t="s">
        <v>80</v>
      </c>
      <c r="C49" t="s">
        <v>19</v>
      </c>
      <c r="D49" t="s">
        <v>89</v>
      </c>
      <c r="E49" s="1">
        <v>60017</v>
      </c>
      <c r="F49" s="1">
        <v>24366</v>
      </c>
      <c r="G49" s="1">
        <v>95668</v>
      </c>
      <c r="H49" s="1">
        <v>18189</v>
      </c>
      <c r="I49">
        <v>0</v>
      </c>
      <c r="J49">
        <v>0.5</v>
      </c>
      <c r="K49">
        <v>0.2</v>
      </c>
      <c r="L49">
        <v>0.8</v>
      </c>
      <c r="M49">
        <v>0.15</v>
      </c>
      <c r="N49">
        <v>0</v>
      </c>
      <c r="Q49">
        <v>2016</v>
      </c>
      <c r="R49">
        <v>6046</v>
      </c>
      <c r="S49">
        <v>1602</v>
      </c>
      <c r="T49">
        <v>3824</v>
      </c>
    </row>
    <row r="50" spans="1:23" x14ac:dyDescent="0.25">
      <c r="A50">
        <v>2001</v>
      </c>
      <c r="B50" t="s">
        <v>80</v>
      </c>
      <c r="C50" t="s">
        <v>19</v>
      </c>
      <c r="D50" t="s">
        <v>89</v>
      </c>
      <c r="E50" s="1">
        <v>118393</v>
      </c>
      <c r="F50" s="1">
        <v>66126</v>
      </c>
      <c r="G50" s="1">
        <v>170660</v>
      </c>
      <c r="H50" s="1">
        <v>26667</v>
      </c>
      <c r="I50">
        <v>0</v>
      </c>
      <c r="J50">
        <v>1</v>
      </c>
      <c r="K50">
        <v>0.56000000000000005</v>
      </c>
      <c r="L50">
        <v>1.44</v>
      </c>
      <c r="M50">
        <v>0.23</v>
      </c>
      <c r="N50">
        <v>0</v>
      </c>
      <c r="Q50">
        <v>2017</v>
      </c>
      <c r="R50">
        <v>10775</v>
      </c>
      <c r="T50">
        <v>10775</v>
      </c>
    </row>
    <row r="51" spans="1:23" x14ac:dyDescent="0.25">
      <c r="A51">
        <v>2000</v>
      </c>
      <c r="B51" t="s">
        <v>80</v>
      </c>
      <c r="C51" t="s">
        <v>19</v>
      </c>
      <c r="D51" t="s">
        <v>89</v>
      </c>
      <c r="E51" s="1">
        <v>64655</v>
      </c>
      <c r="F51" s="1">
        <v>28306</v>
      </c>
      <c r="G51" s="1">
        <v>101005</v>
      </c>
      <c r="H51" s="1">
        <v>18546</v>
      </c>
      <c r="I51">
        <v>0</v>
      </c>
      <c r="J51">
        <v>0.6</v>
      </c>
      <c r="K51">
        <v>0.24</v>
      </c>
      <c r="L51">
        <v>0.86</v>
      </c>
      <c r="M51">
        <v>0.16</v>
      </c>
      <c r="N51">
        <v>0</v>
      </c>
      <c r="Q51">
        <v>2018</v>
      </c>
      <c r="R51">
        <v>15170</v>
      </c>
      <c r="T51">
        <v>15170</v>
      </c>
    </row>
    <row r="52" spans="1:23" x14ac:dyDescent="0.25">
      <c r="A52">
        <v>1999</v>
      </c>
      <c r="B52" t="s">
        <v>80</v>
      </c>
      <c r="C52" t="s">
        <v>19</v>
      </c>
      <c r="D52" t="s">
        <v>89</v>
      </c>
      <c r="E52" s="1">
        <v>75414</v>
      </c>
      <c r="F52" s="1">
        <v>33489</v>
      </c>
      <c r="G52" s="1">
        <v>117339</v>
      </c>
      <c r="H52" s="1">
        <v>21391</v>
      </c>
      <c r="I52">
        <v>0</v>
      </c>
      <c r="J52">
        <v>0.7</v>
      </c>
      <c r="K52">
        <v>0.28999999999999998</v>
      </c>
      <c r="L52">
        <v>1.01</v>
      </c>
      <c r="M52">
        <v>0.18</v>
      </c>
      <c r="N52">
        <v>0</v>
      </c>
      <c r="Q52">
        <v>2019</v>
      </c>
      <c r="R52">
        <v>12365</v>
      </c>
      <c r="S52">
        <v>2472</v>
      </c>
      <c r="T52">
        <v>7418.5</v>
      </c>
    </row>
    <row r="53" spans="1:23" x14ac:dyDescent="0.25">
      <c r="A53">
        <v>1998</v>
      </c>
      <c r="B53" t="s">
        <v>80</v>
      </c>
      <c r="C53" t="s">
        <v>19</v>
      </c>
      <c r="D53" t="s">
        <v>89</v>
      </c>
      <c r="E53" s="1">
        <v>50133</v>
      </c>
      <c r="F53" s="1">
        <v>21812</v>
      </c>
      <c r="G53" s="1">
        <v>78453</v>
      </c>
      <c r="H53" s="1">
        <v>14450</v>
      </c>
      <c r="I53">
        <v>0</v>
      </c>
      <c r="J53">
        <v>0.4</v>
      </c>
      <c r="K53">
        <v>0.19</v>
      </c>
      <c r="L53">
        <v>0.69</v>
      </c>
      <c r="M53">
        <v>0.13</v>
      </c>
      <c r="N53">
        <v>0</v>
      </c>
      <c r="Q53" t="s">
        <v>20</v>
      </c>
      <c r="R53">
        <v>13640.4</v>
      </c>
      <c r="S53">
        <v>2037</v>
      </c>
      <c r="T53">
        <v>10325.142857142857</v>
      </c>
    </row>
    <row r="54" spans="1:23" ht="15.75" thickBot="1" x14ac:dyDescent="0.3">
      <c r="A54">
        <v>1997</v>
      </c>
      <c r="B54" t="s">
        <v>80</v>
      </c>
      <c r="C54" t="s">
        <v>19</v>
      </c>
      <c r="D54" t="s">
        <v>89</v>
      </c>
      <c r="E54" s="1">
        <v>46227</v>
      </c>
      <c r="F54" s="1">
        <v>14861</v>
      </c>
      <c r="G54" s="1">
        <v>77594</v>
      </c>
      <c r="H54" s="1">
        <v>16004</v>
      </c>
      <c r="I54">
        <v>0</v>
      </c>
      <c r="J54">
        <v>0.4</v>
      </c>
      <c r="K54">
        <v>0.13</v>
      </c>
      <c r="L54">
        <v>0.68</v>
      </c>
      <c r="M54">
        <v>0.14000000000000001</v>
      </c>
      <c r="N54">
        <v>0</v>
      </c>
    </row>
    <row r="55" spans="1:23" x14ac:dyDescent="0.25">
      <c r="A55">
        <v>1996</v>
      </c>
      <c r="B55" t="s">
        <v>80</v>
      </c>
      <c r="C55" t="s">
        <v>19</v>
      </c>
      <c r="D55" t="s">
        <v>89</v>
      </c>
      <c r="E55" s="1">
        <v>70677</v>
      </c>
      <c r="F55" s="1">
        <v>34918</v>
      </c>
      <c r="G55" s="1">
        <v>106436</v>
      </c>
      <c r="H55" s="1">
        <v>18245</v>
      </c>
      <c r="I55">
        <v>0</v>
      </c>
      <c r="J55">
        <v>0.6</v>
      </c>
      <c r="K55">
        <v>0.31</v>
      </c>
      <c r="L55">
        <v>0.95</v>
      </c>
      <c r="M55">
        <v>0.16</v>
      </c>
      <c r="N55">
        <v>0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80</v>
      </c>
      <c r="C56" t="s">
        <v>19</v>
      </c>
      <c r="D56" t="s">
        <v>89</v>
      </c>
      <c r="E56" s="1">
        <v>92232</v>
      </c>
      <c r="F56" s="1">
        <v>52493</v>
      </c>
      <c r="G56" s="1">
        <v>131972</v>
      </c>
      <c r="H56" s="1">
        <v>20275</v>
      </c>
      <c r="I56">
        <v>0</v>
      </c>
      <c r="J56">
        <v>0.8</v>
      </c>
      <c r="K56">
        <v>0.47</v>
      </c>
      <c r="L56">
        <v>1.19</v>
      </c>
      <c r="M56">
        <v>0.18</v>
      </c>
      <c r="N56">
        <v>0</v>
      </c>
      <c r="Q56" s="14">
        <v>2015</v>
      </c>
      <c r="R56">
        <v>77753</v>
      </c>
      <c r="S56">
        <v>77753</v>
      </c>
      <c r="T56" s="3">
        <f>S56/R56</f>
        <v>1</v>
      </c>
      <c r="U56">
        <v>23846</v>
      </c>
      <c r="V56">
        <v>23846</v>
      </c>
      <c r="W56" s="31">
        <f>SQRT((U56/R56)^2+(V56*T56/R56)^2)</f>
        <v>0.43372392844454649</v>
      </c>
    </row>
    <row r="57" spans="1:23" x14ac:dyDescent="0.25">
      <c r="A57">
        <v>1994</v>
      </c>
      <c r="B57" t="s">
        <v>80</v>
      </c>
      <c r="C57" t="s">
        <v>19</v>
      </c>
      <c r="D57" t="s">
        <v>89</v>
      </c>
      <c r="E57" s="1">
        <v>61544</v>
      </c>
      <c r="F57" s="1">
        <v>28754</v>
      </c>
      <c r="G57" s="1">
        <v>94335</v>
      </c>
      <c r="H57" s="1">
        <v>16730</v>
      </c>
      <c r="I57">
        <v>0</v>
      </c>
      <c r="J57">
        <v>0.6</v>
      </c>
      <c r="K57">
        <v>0.26</v>
      </c>
      <c r="L57">
        <v>0.86</v>
      </c>
      <c r="M57">
        <v>0.15</v>
      </c>
      <c r="N57">
        <v>0</v>
      </c>
      <c r="Q57" s="14">
        <v>2016</v>
      </c>
      <c r="R57">
        <v>11091</v>
      </c>
      <c r="S57">
        <v>10225</v>
      </c>
      <c r="T57" s="3">
        <f t="shared" ref="T57:T60" si="8">S57/R57</f>
        <v>0.92191867279776396</v>
      </c>
      <c r="U57">
        <v>6046</v>
      </c>
      <c r="V57">
        <v>6328</v>
      </c>
      <c r="W57" s="31">
        <f t="shared" ref="W57:W60" si="9">SQRT((U57/R57)^2+(V57*T57/R57)^2)</f>
        <v>0.75752389439391532</v>
      </c>
    </row>
    <row r="58" spans="1:23" x14ac:dyDescent="0.25">
      <c r="A58">
        <v>1993</v>
      </c>
      <c r="B58" t="s">
        <v>80</v>
      </c>
      <c r="C58" t="s">
        <v>19</v>
      </c>
      <c r="D58" t="s">
        <v>89</v>
      </c>
      <c r="E58" s="1">
        <v>169368</v>
      </c>
      <c r="F58" s="1">
        <v>97736</v>
      </c>
      <c r="G58" s="1">
        <v>241000</v>
      </c>
      <c r="H58" s="1">
        <v>36548</v>
      </c>
      <c r="I58">
        <v>0</v>
      </c>
      <c r="J58">
        <v>1.6</v>
      </c>
      <c r="K58">
        <v>0.9</v>
      </c>
      <c r="L58">
        <v>2.21</v>
      </c>
      <c r="M58">
        <v>0.33</v>
      </c>
      <c r="N58">
        <v>0</v>
      </c>
      <c r="Q58" s="14">
        <v>2017</v>
      </c>
      <c r="R58">
        <v>27059</v>
      </c>
      <c r="S58">
        <v>27059</v>
      </c>
      <c r="T58" s="3">
        <f t="shared" si="8"/>
        <v>1</v>
      </c>
      <c r="U58">
        <v>10775</v>
      </c>
      <c r="V58">
        <v>10775</v>
      </c>
      <c r="W58" s="31">
        <f t="shared" si="9"/>
        <v>0.56314539098156247</v>
      </c>
    </row>
    <row r="59" spans="1:23" x14ac:dyDescent="0.25">
      <c r="Q59" s="14">
        <v>2018</v>
      </c>
      <c r="R59">
        <v>48643</v>
      </c>
      <c r="S59">
        <v>48643</v>
      </c>
      <c r="T59" s="3">
        <f t="shared" si="8"/>
        <v>1</v>
      </c>
      <c r="U59">
        <v>15170</v>
      </c>
      <c r="V59">
        <v>15170</v>
      </c>
      <c r="W59" s="31">
        <f t="shared" si="9"/>
        <v>0.44104228236744958</v>
      </c>
    </row>
    <row r="60" spans="1:23" ht="15.75" thickBot="1" x14ac:dyDescent="0.3">
      <c r="Q60" s="16">
        <v>2019</v>
      </c>
      <c r="R60" s="17">
        <v>34567</v>
      </c>
      <c r="S60">
        <v>32725</v>
      </c>
      <c r="T60" s="28">
        <f t="shared" si="8"/>
        <v>0.9467121821390343</v>
      </c>
      <c r="U60">
        <v>12365</v>
      </c>
      <c r="V60" s="17">
        <v>12774</v>
      </c>
      <c r="W60" s="32">
        <f t="shared" si="9"/>
        <v>0.50035287556404517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E431-387E-48EA-8227-2F51CDA91100}">
  <dimension ref="A1:AA142"/>
  <sheetViews>
    <sheetView topLeftCell="M18" workbookViewId="0">
      <selection activeCell="U29" sqref="U29"/>
    </sheetView>
  </sheetViews>
  <sheetFormatPr defaultRowHeight="15" x14ac:dyDescent="0.25"/>
  <cols>
    <col min="17" max="17" width="15" bestFit="1" customWidth="1"/>
    <col min="18" max="22" width="15.5703125" bestFit="1" customWidth="1"/>
    <col min="23" max="23" width="11.28515625" bestFit="1" customWidth="1"/>
  </cols>
  <sheetData>
    <row r="1" spans="1:27" ht="15.75" thickBot="1" x14ac:dyDescent="0.3">
      <c r="A1" t="s">
        <v>100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81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82</v>
      </c>
      <c r="C3" t="s">
        <v>18</v>
      </c>
      <c r="D3" t="s">
        <v>89</v>
      </c>
      <c r="E3" s="1">
        <v>113889</v>
      </c>
      <c r="F3" s="1">
        <v>62408</v>
      </c>
      <c r="G3" s="1">
        <v>165369</v>
      </c>
      <c r="H3" s="1">
        <v>26266</v>
      </c>
      <c r="I3">
        <v>0</v>
      </c>
      <c r="J3">
        <v>1.1000000000000001</v>
      </c>
      <c r="K3">
        <v>0.63</v>
      </c>
      <c r="L3">
        <v>1.66</v>
      </c>
      <c r="M3">
        <v>0.26</v>
      </c>
      <c r="N3">
        <v>0</v>
      </c>
      <c r="Q3" s="14">
        <v>2015</v>
      </c>
      <c r="R3" s="3">
        <v>0.59267332652400284</v>
      </c>
      <c r="S3" s="3">
        <v>0.28368614605565406</v>
      </c>
    </row>
    <row r="4" spans="1:27" x14ac:dyDescent="0.25">
      <c r="A4">
        <v>2019</v>
      </c>
      <c r="B4" t="s">
        <v>82</v>
      </c>
      <c r="C4" t="s">
        <v>18</v>
      </c>
      <c r="D4" t="s">
        <v>89</v>
      </c>
      <c r="E4" s="1">
        <v>193163</v>
      </c>
      <c r="F4" s="1">
        <v>120345</v>
      </c>
      <c r="G4" s="1">
        <v>265982</v>
      </c>
      <c r="H4" s="1">
        <v>37153</v>
      </c>
      <c r="I4">
        <v>0</v>
      </c>
      <c r="J4">
        <v>2</v>
      </c>
      <c r="K4">
        <v>1.23</v>
      </c>
      <c r="L4">
        <v>2.71</v>
      </c>
      <c r="M4">
        <v>0.38</v>
      </c>
      <c r="N4">
        <v>0</v>
      </c>
      <c r="Q4" s="14">
        <v>2016</v>
      </c>
      <c r="R4" s="3">
        <v>0.50458303585822528</v>
      </c>
      <c r="S4" s="3">
        <v>0.15576954681177174</v>
      </c>
    </row>
    <row r="5" spans="1:27" x14ac:dyDescent="0.25">
      <c r="A5">
        <v>2018</v>
      </c>
      <c r="B5" t="s">
        <v>82</v>
      </c>
      <c r="C5" t="s">
        <v>18</v>
      </c>
      <c r="D5" t="s">
        <v>89</v>
      </c>
      <c r="E5" s="1">
        <v>147964</v>
      </c>
      <c r="F5" s="1">
        <v>87310</v>
      </c>
      <c r="G5" s="1">
        <v>208618</v>
      </c>
      <c r="H5" s="1">
        <v>30947</v>
      </c>
      <c r="I5">
        <v>0</v>
      </c>
      <c r="J5">
        <v>1.5</v>
      </c>
      <c r="K5">
        <v>0.9</v>
      </c>
      <c r="L5">
        <v>2.14</v>
      </c>
      <c r="M5">
        <v>0.32</v>
      </c>
      <c r="N5">
        <v>0</v>
      </c>
      <c r="Q5" s="14">
        <v>2017</v>
      </c>
      <c r="R5" s="3">
        <v>0.62035876768155696</v>
      </c>
      <c r="S5" s="3">
        <v>0.23928570639826824</v>
      </c>
    </row>
    <row r="6" spans="1:27" x14ac:dyDescent="0.25">
      <c r="A6">
        <v>2017</v>
      </c>
      <c r="B6" t="s">
        <v>82</v>
      </c>
      <c r="C6" t="s">
        <v>18</v>
      </c>
      <c r="D6" t="s">
        <v>89</v>
      </c>
      <c r="E6" s="1">
        <v>54952</v>
      </c>
      <c r="F6" s="1">
        <v>22947</v>
      </c>
      <c r="G6" s="1">
        <v>86957</v>
      </c>
      <c r="H6" s="1">
        <v>16330</v>
      </c>
      <c r="I6">
        <v>0</v>
      </c>
      <c r="J6">
        <v>0.6</v>
      </c>
      <c r="K6">
        <v>0.24</v>
      </c>
      <c r="L6">
        <v>0.9</v>
      </c>
      <c r="M6">
        <v>0.17</v>
      </c>
      <c r="N6">
        <v>0</v>
      </c>
      <c r="Q6" s="14">
        <v>2018</v>
      </c>
      <c r="R6" s="3">
        <v>0.63698512191761947</v>
      </c>
      <c r="S6" s="3">
        <v>0.17558253167302049</v>
      </c>
    </row>
    <row r="7" spans="1:27" ht="15.75" thickBot="1" x14ac:dyDescent="0.3">
      <c r="A7">
        <v>2016</v>
      </c>
      <c r="B7" t="s">
        <v>82</v>
      </c>
      <c r="C7" t="s">
        <v>18</v>
      </c>
      <c r="D7" t="s">
        <v>89</v>
      </c>
      <c r="E7" s="1">
        <v>87638</v>
      </c>
      <c r="F7" s="1">
        <v>45730</v>
      </c>
      <c r="G7" s="1">
        <v>129546</v>
      </c>
      <c r="H7" s="1">
        <v>21382</v>
      </c>
      <c r="I7">
        <v>0</v>
      </c>
      <c r="J7">
        <v>0.9</v>
      </c>
      <c r="K7">
        <v>0.48</v>
      </c>
      <c r="L7">
        <v>1.36</v>
      </c>
      <c r="M7">
        <v>0.22</v>
      </c>
      <c r="N7">
        <v>0</v>
      </c>
      <c r="Q7" s="16">
        <v>2019</v>
      </c>
      <c r="R7" s="28">
        <v>0.84409262326243983</v>
      </c>
      <c r="S7" s="3">
        <v>0.223031445414271</v>
      </c>
    </row>
    <row r="8" spans="1:27" x14ac:dyDescent="0.25">
      <c r="A8">
        <v>2015</v>
      </c>
      <c r="B8" t="s">
        <v>82</v>
      </c>
      <c r="C8" t="s">
        <v>18</v>
      </c>
      <c r="D8" t="s">
        <v>89</v>
      </c>
      <c r="E8" s="1">
        <v>47581</v>
      </c>
      <c r="F8" s="1">
        <v>13024</v>
      </c>
      <c r="G8" s="1">
        <v>82137</v>
      </c>
      <c r="H8" s="1">
        <v>17631</v>
      </c>
      <c r="I8">
        <v>0</v>
      </c>
      <c r="J8">
        <v>0.5</v>
      </c>
      <c r="K8">
        <v>0.14000000000000001</v>
      </c>
      <c r="L8">
        <v>0.88</v>
      </c>
      <c r="M8">
        <v>0.19</v>
      </c>
      <c r="N8">
        <v>0</v>
      </c>
    </row>
    <row r="9" spans="1:27" x14ac:dyDescent="0.25">
      <c r="A9">
        <v>2014</v>
      </c>
      <c r="B9" t="s">
        <v>82</v>
      </c>
      <c r="C9" t="s">
        <v>18</v>
      </c>
      <c r="D9" t="s">
        <v>89</v>
      </c>
      <c r="E9" s="1">
        <v>22629</v>
      </c>
      <c r="F9" s="1">
        <v>1615</v>
      </c>
      <c r="G9" s="1">
        <v>43644</v>
      </c>
      <c r="H9" s="1">
        <v>10722</v>
      </c>
      <c r="I9">
        <v>1</v>
      </c>
      <c r="J9">
        <v>0.2</v>
      </c>
      <c r="K9">
        <v>0.02</v>
      </c>
      <c r="L9">
        <v>0.47</v>
      </c>
      <c r="M9">
        <v>0.12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82</v>
      </c>
      <c r="C10" t="s">
        <v>18</v>
      </c>
      <c r="D10" t="s">
        <v>89</v>
      </c>
      <c r="E10" s="1">
        <v>44022</v>
      </c>
      <c r="F10" s="1">
        <v>12981</v>
      </c>
      <c r="G10" s="1">
        <v>75063</v>
      </c>
      <c r="H10" s="1">
        <v>15838</v>
      </c>
      <c r="I10">
        <v>0</v>
      </c>
      <c r="J10">
        <v>0.5</v>
      </c>
      <c r="K10">
        <v>0.14000000000000001</v>
      </c>
      <c r="L10">
        <v>0.82</v>
      </c>
      <c r="M10">
        <v>0.17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82</v>
      </c>
      <c r="C11" t="s">
        <v>18</v>
      </c>
      <c r="D11" t="s">
        <v>89</v>
      </c>
      <c r="E11" s="1">
        <v>20894</v>
      </c>
      <c r="F11">
        <v>633</v>
      </c>
      <c r="G11" s="1">
        <v>41156</v>
      </c>
      <c r="H11" s="1">
        <v>10338</v>
      </c>
      <c r="I11">
        <v>1</v>
      </c>
      <c r="J11">
        <v>0.2</v>
      </c>
      <c r="K11">
        <v>0.01</v>
      </c>
      <c r="L11">
        <v>0.46</v>
      </c>
      <c r="M11">
        <v>0.12</v>
      </c>
      <c r="N11">
        <v>1</v>
      </c>
      <c r="Q11">
        <v>2015</v>
      </c>
      <c r="R11">
        <f>R3</f>
        <v>0.59267332652400284</v>
      </c>
      <c r="S11">
        <f>1/(S3^2)</f>
        <v>12.425782437987445</v>
      </c>
      <c r="T11">
        <f>R11*S11</f>
        <v>7.3644298121855529</v>
      </c>
      <c r="U11">
        <f>S11*R11^2</f>
        <v>4.3647011147405488</v>
      </c>
      <c r="V11">
        <f>S11^2</f>
        <v>154.40006919619722</v>
      </c>
      <c r="X11">
        <f>1/(S3^2+$S$31)</f>
        <v>12.425782437987445</v>
      </c>
      <c r="Y11">
        <f>X11*R11</f>
        <v>7.3644298121855529</v>
      </c>
      <c r="Z11">
        <f>X11*R11^2</f>
        <v>4.3647011147405488</v>
      </c>
      <c r="AA11">
        <f>X11^2</f>
        <v>154.40006919619722</v>
      </c>
    </row>
    <row r="12" spans="1:27" x14ac:dyDescent="0.25">
      <c r="A12">
        <v>2011</v>
      </c>
      <c r="B12" t="s">
        <v>82</v>
      </c>
      <c r="C12" t="s">
        <v>18</v>
      </c>
      <c r="D12" t="s">
        <v>89</v>
      </c>
      <c r="E12" s="1">
        <v>59616</v>
      </c>
      <c r="F12" s="1">
        <v>24404</v>
      </c>
      <c r="G12" s="1">
        <v>94828</v>
      </c>
      <c r="H12" s="1">
        <v>17966</v>
      </c>
      <c r="I12">
        <v>0</v>
      </c>
      <c r="J12">
        <v>0.7</v>
      </c>
      <c r="K12">
        <v>0.28000000000000003</v>
      </c>
      <c r="L12">
        <v>1.0900000000000001</v>
      </c>
      <c r="M12">
        <v>0.21</v>
      </c>
      <c r="N12">
        <v>0</v>
      </c>
      <c r="Q12">
        <v>2016</v>
      </c>
      <c r="R12">
        <f>R4</f>
        <v>0.50458303585822528</v>
      </c>
      <c r="S12">
        <f t="shared" ref="S12:S15" si="0">1/(S4^2)</f>
        <v>41.213062454818655</v>
      </c>
      <c r="T12">
        <f t="shared" ref="T12:T15" si="1">R12*S12</f>
        <v>20.795412170467038</v>
      </c>
      <c r="U12">
        <f t="shared" ref="U12:U15" si="2">S12*R12^2</f>
        <v>10.493012204897344</v>
      </c>
      <c r="V12">
        <f t="shared" ref="V12:V15" si="3">S12^2</f>
        <v>1698.516516904783</v>
      </c>
      <c r="X12">
        <f>1/(S4^2+$S$31)</f>
        <v>41.213062454818655</v>
      </c>
      <c r="Y12">
        <f t="shared" ref="Y12:Y15" si="4">X12*R12</f>
        <v>20.795412170467038</v>
      </c>
      <c r="Z12">
        <f t="shared" ref="Z12:Z15" si="5">X12*R12^2</f>
        <v>10.493012204897344</v>
      </c>
      <c r="AA12">
        <f>X12^2</f>
        <v>1698.516516904783</v>
      </c>
    </row>
    <row r="13" spans="1:27" x14ac:dyDescent="0.25">
      <c r="A13">
        <v>2010</v>
      </c>
      <c r="B13" t="s">
        <v>82</v>
      </c>
      <c r="C13" t="s">
        <v>18</v>
      </c>
      <c r="D13" t="s">
        <v>89</v>
      </c>
      <c r="E13" s="1">
        <v>16823</v>
      </c>
      <c r="F13">
        <v>382</v>
      </c>
      <c r="G13" s="1">
        <v>33263</v>
      </c>
      <c r="H13" s="1">
        <v>8388</v>
      </c>
      <c r="I13">
        <v>1</v>
      </c>
      <c r="J13">
        <v>0.2</v>
      </c>
      <c r="K13">
        <v>0</v>
      </c>
      <c r="L13">
        <v>0.39</v>
      </c>
      <c r="M13">
        <v>0.1</v>
      </c>
      <c r="N13">
        <v>1</v>
      </c>
      <c r="Q13">
        <v>2017</v>
      </c>
      <c r="R13">
        <f>R5</f>
        <v>0.62035876768155696</v>
      </c>
      <c r="S13">
        <f t="shared" si="0"/>
        <v>17.464915386169338</v>
      </c>
      <c r="T13">
        <f t="shared" si="1"/>
        <v>10.834513386626673</v>
      </c>
      <c r="U13">
        <f t="shared" si="2"/>
        <v>6.7212853729570554</v>
      </c>
      <c r="V13">
        <f t="shared" si="3"/>
        <v>305.02326944605448</v>
      </c>
      <c r="X13">
        <f>1/(S5^2+$S$31)</f>
        <v>17.464915386169338</v>
      </c>
      <c r="Y13">
        <f t="shared" si="4"/>
        <v>10.834513386626673</v>
      </c>
      <c r="Z13">
        <f t="shared" si="5"/>
        <v>6.7212853729570554</v>
      </c>
      <c r="AA13">
        <f>X13^2</f>
        <v>305.02326944605448</v>
      </c>
    </row>
    <row r="14" spans="1:27" x14ac:dyDescent="0.25">
      <c r="A14">
        <v>2009</v>
      </c>
      <c r="B14" t="s">
        <v>82</v>
      </c>
      <c r="C14" t="s">
        <v>18</v>
      </c>
      <c r="D14" t="s">
        <v>89</v>
      </c>
      <c r="E14" s="1">
        <v>78158</v>
      </c>
      <c r="F14" s="1">
        <v>28720</v>
      </c>
      <c r="G14" s="1">
        <v>127597</v>
      </c>
      <c r="H14" s="1">
        <v>25224</v>
      </c>
      <c r="I14">
        <v>1</v>
      </c>
      <c r="J14">
        <v>0.9</v>
      </c>
      <c r="K14">
        <v>0.35</v>
      </c>
      <c r="L14">
        <v>1.54</v>
      </c>
      <c r="M14">
        <v>0.3</v>
      </c>
      <c r="N14">
        <v>1</v>
      </c>
      <c r="Q14">
        <v>2018</v>
      </c>
      <c r="R14">
        <f>R6</f>
        <v>0.63698512191761947</v>
      </c>
      <c r="S14">
        <f t="shared" si="0"/>
        <v>32.436753959729081</v>
      </c>
      <c r="T14">
        <f t="shared" si="1"/>
        <v>20.661729675649855</v>
      </c>
      <c r="U14">
        <f t="shared" si="2"/>
        <v>13.161214396472719</v>
      </c>
      <c r="V14">
        <f t="shared" si="3"/>
        <v>1052.1430074440002</v>
      </c>
      <c r="X14">
        <f>1/(S6^2+$S$31)</f>
        <v>32.436753959729081</v>
      </c>
      <c r="Y14">
        <f t="shared" si="4"/>
        <v>20.661729675649855</v>
      </c>
      <c r="Z14">
        <f t="shared" si="5"/>
        <v>13.161214396472719</v>
      </c>
      <c r="AA14">
        <f>X14^2</f>
        <v>1052.1430074440002</v>
      </c>
    </row>
    <row r="15" spans="1:27" x14ac:dyDescent="0.25">
      <c r="A15">
        <v>2008</v>
      </c>
      <c r="B15" t="s">
        <v>82</v>
      </c>
      <c r="C15" t="s">
        <v>18</v>
      </c>
      <c r="D15" t="s">
        <v>89</v>
      </c>
      <c r="E15" s="1">
        <v>73403</v>
      </c>
      <c r="F15" s="1">
        <v>25373</v>
      </c>
      <c r="G15" s="1">
        <v>121433</v>
      </c>
      <c r="H15" s="1">
        <v>24506</v>
      </c>
      <c r="I15">
        <v>1</v>
      </c>
      <c r="J15">
        <v>0.9</v>
      </c>
      <c r="K15">
        <v>0.31</v>
      </c>
      <c r="L15">
        <v>1.48</v>
      </c>
      <c r="M15">
        <v>0.3</v>
      </c>
      <c r="N15">
        <v>1</v>
      </c>
      <c r="Q15">
        <v>2019</v>
      </c>
      <c r="R15">
        <f>R7</f>
        <v>0.84409262326243983</v>
      </c>
      <c r="S15">
        <f t="shared" si="0"/>
        <v>20.103320758275679</v>
      </c>
      <c r="T15">
        <f t="shared" si="1"/>
        <v>16.969064755139179</v>
      </c>
      <c r="U15">
        <f t="shared" si="2"/>
        <v>14.32346238347564</v>
      </c>
      <c r="V15">
        <f t="shared" si="3"/>
        <v>404.14350551011779</v>
      </c>
      <c r="X15">
        <f>1/(S7^2+$S$31)</f>
        <v>20.103320758275679</v>
      </c>
      <c r="Y15">
        <f t="shared" si="4"/>
        <v>16.969064755139179</v>
      </c>
      <c r="Z15">
        <f t="shared" si="5"/>
        <v>14.32346238347564</v>
      </c>
      <c r="AA15">
        <f>X15^2</f>
        <v>404.14350551011779</v>
      </c>
    </row>
    <row r="16" spans="1:27" x14ac:dyDescent="0.25">
      <c r="A16">
        <v>2007</v>
      </c>
      <c r="B16" t="s">
        <v>82</v>
      </c>
      <c r="C16" t="s">
        <v>18</v>
      </c>
      <c r="D16" t="s">
        <v>89</v>
      </c>
      <c r="E16" s="1">
        <v>46470</v>
      </c>
      <c r="F16" s="1">
        <v>20944</v>
      </c>
      <c r="G16" s="1">
        <v>71995</v>
      </c>
      <c r="H16" s="1">
        <v>13024</v>
      </c>
      <c r="I16">
        <v>0</v>
      </c>
      <c r="J16">
        <v>0.6</v>
      </c>
      <c r="K16">
        <v>0.26</v>
      </c>
      <c r="L16">
        <v>0.88</v>
      </c>
      <c r="M16">
        <v>0.16</v>
      </c>
      <c r="N16">
        <v>0</v>
      </c>
      <c r="Q16" s="23" t="s">
        <v>33</v>
      </c>
      <c r="R16" s="23"/>
      <c r="S16">
        <f>SUM(S11:S15)</f>
        <v>123.64383499698022</v>
      </c>
      <c r="T16">
        <f t="shared" ref="T16:V16" si="6">SUM(T11:T15)</f>
        <v>76.6251498000683</v>
      </c>
      <c r="U16">
        <f t="shared" si="6"/>
        <v>49.063675472543309</v>
      </c>
      <c r="V16">
        <f t="shared" si="6"/>
        <v>3614.2263685011526</v>
      </c>
      <c r="X16">
        <f>SUM(X11:X15)</f>
        <v>123.64383499698022</v>
      </c>
      <c r="Y16">
        <f>SUM(Y11:Y15)</f>
        <v>76.6251498000683</v>
      </c>
      <c r="Z16">
        <f>SUM(Z11:Z15)</f>
        <v>49.063675472543309</v>
      </c>
      <c r="AA16">
        <f t="shared" ref="AA16" si="7">SUM(AA11:AA15)</f>
        <v>3614.2263685011526</v>
      </c>
    </row>
    <row r="17" spans="1:27" x14ac:dyDescent="0.25">
      <c r="A17">
        <v>2006</v>
      </c>
      <c r="B17" t="s">
        <v>82</v>
      </c>
      <c r="C17" t="s">
        <v>18</v>
      </c>
      <c r="D17" t="s">
        <v>89</v>
      </c>
      <c r="E17" s="1">
        <v>80955</v>
      </c>
      <c r="F17" s="1">
        <v>37113</v>
      </c>
      <c r="G17" s="1">
        <v>124798</v>
      </c>
      <c r="H17" s="1">
        <v>22369</v>
      </c>
      <c r="I17">
        <v>0</v>
      </c>
      <c r="J17">
        <v>1</v>
      </c>
      <c r="K17">
        <v>0.46</v>
      </c>
      <c r="L17">
        <v>1.55</v>
      </c>
      <c r="M17">
        <v>0.28000000000000003</v>
      </c>
      <c r="N17">
        <v>0</v>
      </c>
    </row>
    <row r="18" spans="1:27" x14ac:dyDescent="0.25">
      <c r="A18">
        <v>2005</v>
      </c>
      <c r="B18" t="s">
        <v>82</v>
      </c>
      <c r="C18" t="s">
        <v>18</v>
      </c>
      <c r="D18" t="s">
        <v>89</v>
      </c>
      <c r="E18" s="1">
        <v>40935</v>
      </c>
      <c r="F18" s="1">
        <v>11394</v>
      </c>
      <c r="G18" s="1">
        <v>70476</v>
      </c>
      <c r="H18" s="1">
        <v>15072</v>
      </c>
      <c r="I18">
        <v>1</v>
      </c>
      <c r="J18">
        <v>0.5</v>
      </c>
      <c r="K18">
        <v>0.14000000000000001</v>
      </c>
      <c r="L18">
        <v>0.88</v>
      </c>
      <c r="M18">
        <v>0.19</v>
      </c>
      <c r="N18">
        <v>1</v>
      </c>
      <c r="Q18" s="44" t="s">
        <v>34</v>
      </c>
      <c r="R18" s="44"/>
      <c r="S18" s="8">
        <f>U16-((T16^2)/S16)</f>
        <v>1.5771705285134985</v>
      </c>
      <c r="Y18" s="24" t="s">
        <v>35</v>
      </c>
      <c r="Z18" s="8">
        <f>Z16-(Y16^2)/X16</f>
        <v>1.5771705285134985</v>
      </c>
    </row>
    <row r="19" spans="1:27" x14ac:dyDescent="0.25">
      <c r="A19">
        <v>2004</v>
      </c>
      <c r="B19" t="s">
        <v>82</v>
      </c>
      <c r="C19" t="s">
        <v>18</v>
      </c>
      <c r="D19" t="s">
        <v>89</v>
      </c>
      <c r="E19" s="1">
        <v>24233</v>
      </c>
      <c r="F19" s="1">
        <v>3909</v>
      </c>
      <c r="G19" s="1">
        <v>44557</v>
      </c>
      <c r="H19" s="1">
        <v>10370</v>
      </c>
      <c r="I19">
        <v>1</v>
      </c>
      <c r="J19">
        <v>0.3</v>
      </c>
      <c r="K19">
        <v>0.05</v>
      </c>
      <c r="L19">
        <v>0.56999999999999995</v>
      </c>
      <c r="M19">
        <v>0.13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82</v>
      </c>
      <c r="C20" t="s">
        <v>18</v>
      </c>
      <c r="D20" t="s">
        <v>89</v>
      </c>
      <c r="E20" s="1">
        <v>51250</v>
      </c>
      <c r="F20" s="1">
        <v>18860</v>
      </c>
      <c r="G20" s="1">
        <v>83641</v>
      </c>
      <c r="H20" s="1">
        <v>16526</v>
      </c>
      <c r="I20">
        <v>0</v>
      </c>
      <c r="J20">
        <v>0.7</v>
      </c>
      <c r="K20">
        <v>0.25</v>
      </c>
      <c r="L20">
        <v>1.0900000000000001</v>
      </c>
      <c r="M20">
        <v>0.22</v>
      </c>
      <c r="N20">
        <v>0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82</v>
      </c>
      <c r="C21" t="s">
        <v>18</v>
      </c>
      <c r="D21" t="s">
        <v>89</v>
      </c>
      <c r="E21" s="1">
        <v>58056</v>
      </c>
      <c r="F21" s="1">
        <v>23183</v>
      </c>
      <c r="G21" s="1">
        <v>92928</v>
      </c>
      <c r="H21" s="1">
        <v>17793</v>
      </c>
      <c r="I21">
        <v>0</v>
      </c>
      <c r="J21">
        <v>0.8</v>
      </c>
      <c r="K21">
        <v>0.31</v>
      </c>
      <c r="L21">
        <v>1.25</v>
      </c>
      <c r="M21">
        <v>0.24</v>
      </c>
      <c r="N21">
        <v>0</v>
      </c>
    </row>
    <row r="22" spans="1:27" x14ac:dyDescent="0.25">
      <c r="A22">
        <v>2001</v>
      </c>
      <c r="B22" t="s">
        <v>82</v>
      </c>
      <c r="C22" t="s">
        <v>18</v>
      </c>
      <c r="D22" t="s">
        <v>89</v>
      </c>
      <c r="E22" s="1">
        <v>113278</v>
      </c>
      <c r="F22" s="1">
        <v>62446</v>
      </c>
      <c r="G22" s="1">
        <v>164110</v>
      </c>
      <c r="H22" s="1">
        <v>25935</v>
      </c>
      <c r="I22">
        <v>0</v>
      </c>
      <c r="J22">
        <v>1.6</v>
      </c>
      <c r="K22">
        <v>0.86</v>
      </c>
      <c r="L22">
        <v>2.2599999999999998</v>
      </c>
      <c r="M22">
        <v>0.36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82</v>
      </c>
      <c r="C23" t="s">
        <v>18</v>
      </c>
      <c r="D23" t="s">
        <v>89</v>
      </c>
      <c r="E23" s="1">
        <v>118693</v>
      </c>
      <c r="F23" s="1">
        <v>64586</v>
      </c>
      <c r="G23" s="1">
        <v>172800</v>
      </c>
      <c r="H23" s="1">
        <v>27606</v>
      </c>
      <c r="I23">
        <v>0</v>
      </c>
      <c r="J23">
        <v>1.7</v>
      </c>
      <c r="K23">
        <v>0.91</v>
      </c>
      <c r="L23">
        <v>2.42</v>
      </c>
      <c r="M23">
        <v>0.38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82</v>
      </c>
      <c r="C24" t="s">
        <v>18</v>
      </c>
      <c r="D24" t="s">
        <v>89</v>
      </c>
      <c r="E24" s="1">
        <v>103641</v>
      </c>
      <c r="F24" s="1">
        <v>52367</v>
      </c>
      <c r="G24" s="1">
        <v>154915</v>
      </c>
      <c r="H24" s="1">
        <v>26160</v>
      </c>
      <c r="I24">
        <v>0</v>
      </c>
      <c r="J24">
        <v>1.5</v>
      </c>
      <c r="K24">
        <v>0.75</v>
      </c>
      <c r="L24">
        <v>2.19</v>
      </c>
      <c r="M24">
        <v>0.37</v>
      </c>
      <c r="N24">
        <v>0</v>
      </c>
    </row>
    <row r="25" spans="1:27" x14ac:dyDescent="0.25">
      <c r="A25">
        <v>1998</v>
      </c>
      <c r="B25" t="s">
        <v>82</v>
      </c>
      <c r="C25" t="s">
        <v>18</v>
      </c>
      <c r="D25" t="s">
        <v>89</v>
      </c>
      <c r="E25" s="1">
        <v>72016</v>
      </c>
      <c r="F25" s="1">
        <v>36090</v>
      </c>
      <c r="G25" s="1">
        <v>107942</v>
      </c>
      <c r="H25" s="1">
        <v>18330</v>
      </c>
      <c r="I25">
        <v>0</v>
      </c>
      <c r="J25">
        <v>1</v>
      </c>
      <c r="K25">
        <v>0.53</v>
      </c>
      <c r="L25">
        <v>1.57</v>
      </c>
      <c r="M25">
        <v>0.26</v>
      </c>
      <c r="N25">
        <v>0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82</v>
      </c>
      <c r="C26" t="s">
        <v>18</v>
      </c>
      <c r="D26" t="s">
        <v>89</v>
      </c>
      <c r="E26" s="1">
        <v>133542</v>
      </c>
      <c r="F26" s="1">
        <v>72714</v>
      </c>
      <c r="G26" s="1">
        <v>194369</v>
      </c>
      <c r="H26" s="1">
        <v>31035</v>
      </c>
      <c r="I26">
        <v>0</v>
      </c>
      <c r="J26">
        <v>2</v>
      </c>
      <c r="K26">
        <v>1.08</v>
      </c>
      <c r="L26">
        <v>2.87</v>
      </c>
      <c r="M26">
        <v>0.46</v>
      </c>
      <c r="N26">
        <v>0</v>
      </c>
      <c r="Q26" s="40" t="s">
        <v>44</v>
      </c>
      <c r="R26" s="40"/>
      <c r="S26" s="29">
        <f>T16/S16</f>
        <v>0.61972479098484556</v>
      </c>
      <c r="T26" s="7"/>
      <c r="AA26" s="10"/>
    </row>
    <row r="27" spans="1:27" x14ac:dyDescent="0.25">
      <c r="A27">
        <v>1996</v>
      </c>
      <c r="B27" t="s">
        <v>82</v>
      </c>
      <c r="C27" t="s">
        <v>18</v>
      </c>
      <c r="D27" t="s">
        <v>89</v>
      </c>
      <c r="E27" s="1">
        <v>54347</v>
      </c>
      <c r="F27" s="1">
        <v>24042</v>
      </c>
      <c r="G27" s="1">
        <v>84651</v>
      </c>
      <c r="H27" s="1">
        <v>15462</v>
      </c>
      <c r="I27">
        <v>0</v>
      </c>
      <c r="J27">
        <v>0.8</v>
      </c>
      <c r="K27">
        <v>0.36</v>
      </c>
      <c r="L27">
        <v>1.27</v>
      </c>
      <c r="M27">
        <v>0.23</v>
      </c>
      <c r="N27">
        <v>0</v>
      </c>
      <c r="Q27" s="44" t="s">
        <v>16</v>
      </c>
      <c r="R27" s="44"/>
      <c r="S27" s="7">
        <f>SQRT(1/S16)</f>
        <v>8.9931899516254854E-2</v>
      </c>
      <c r="T27" s="7"/>
      <c r="AA27" s="10"/>
    </row>
    <row r="28" spans="1:27" x14ac:dyDescent="0.25">
      <c r="A28">
        <v>1995</v>
      </c>
      <c r="B28" t="s">
        <v>82</v>
      </c>
      <c r="C28" t="s">
        <v>18</v>
      </c>
      <c r="D28" t="s">
        <v>89</v>
      </c>
      <c r="E28" s="1">
        <v>86724</v>
      </c>
      <c r="F28" s="1">
        <v>48495</v>
      </c>
      <c r="G28" s="1">
        <v>124953</v>
      </c>
      <c r="H28" s="1">
        <v>19505</v>
      </c>
      <c r="I28">
        <v>0</v>
      </c>
      <c r="J28">
        <v>1.3</v>
      </c>
      <c r="K28">
        <v>0.74</v>
      </c>
      <c r="L28">
        <v>1.9</v>
      </c>
      <c r="M28">
        <v>0.3</v>
      </c>
      <c r="N28">
        <v>0</v>
      </c>
      <c r="Q28" s="40" t="s">
        <v>45</v>
      </c>
      <c r="R28" s="40"/>
      <c r="S28" s="35">
        <f>S26-1.96*S27</f>
        <v>0.44345826793298604</v>
      </c>
      <c r="T28" s="36">
        <f>S26+1.96*S27</f>
        <v>0.79599131403670509</v>
      </c>
    </row>
    <row r="29" spans="1:27" x14ac:dyDescent="0.25">
      <c r="A29">
        <v>1994</v>
      </c>
      <c r="B29" t="s">
        <v>82</v>
      </c>
      <c r="C29" t="s">
        <v>18</v>
      </c>
      <c r="D29" t="s">
        <v>89</v>
      </c>
      <c r="E29" s="1">
        <v>170209</v>
      </c>
      <c r="F29" s="1">
        <v>109449</v>
      </c>
      <c r="G29" s="1">
        <v>230969</v>
      </c>
      <c r="H29" s="1">
        <v>31000</v>
      </c>
      <c r="I29">
        <v>0</v>
      </c>
      <c r="J29">
        <v>2.6</v>
      </c>
      <c r="K29">
        <v>1.69</v>
      </c>
      <c r="L29">
        <v>3.55</v>
      </c>
      <c r="M29">
        <v>0.47</v>
      </c>
      <c r="N29">
        <v>0</v>
      </c>
      <c r="S29" s="7"/>
      <c r="T29" s="7"/>
    </row>
    <row r="30" spans="1:27" x14ac:dyDescent="0.25">
      <c r="A30">
        <v>1993</v>
      </c>
      <c r="B30" t="s">
        <v>82</v>
      </c>
      <c r="C30" t="s">
        <v>18</v>
      </c>
      <c r="D30" t="s">
        <v>89</v>
      </c>
      <c r="E30" s="1">
        <v>90776</v>
      </c>
      <c r="F30" s="1">
        <v>41905</v>
      </c>
      <c r="G30" s="1">
        <v>139647</v>
      </c>
      <c r="H30" s="1">
        <v>24935</v>
      </c>
      <c r="I30">
        <v>0</v>
      </c>
      <c r="J30">
        <v>1.4</v>
      </c>
      <c r="K30">
        <v>0.66</v>
      </c>
      <c r="L30">
        <v>2.1800000000000002</v>
      </c>
      <c r="M30">
        <v>0.39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83</v>
      </c>
      <c r="C31" t="s">
        <v>18</v>
      </c>
      <c r="D31" t="s">
        <v>89</v>
      </c>
      <c r="E31">
        <v>661</v>
      </c>
      <c r="F31">
        <v>0</v>
      </c>
      <c r="G31" s="1">
        <v>3243</v>
      </c>
      <c r="H31" s="1">
        <v>1317</v>
      </c>
      <c r="I31">
        <v>1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83</v>
      </c>
      <c r="C32" t="s">
        <v>18</v>
      </c>
      <c r="D32" t="s">
        <v>89</v>
      </c>
      <c r="E32" s="1">
        <v>12130</v>
      </c>
      <c r="F32">
        <v>0</v>
      </c>
      <c r="G32" s="1">
        <v>25749</v>
      </c>
      <c r="H32" s="1">
        <v>6949</v>
      </c>
      <c r="I32">
        <v>1</v>
      </c>
      <c r="J32">
        <v>0.1</v>
      </c>
      <c r="K32">
        <v>0</v>
      </c>
      <c r="L32">
        <v>0.2</v>
      </c>
      <c r="M32">
        <v>0.05</v>
      </c>
      <c r="N32">
        <v>1</v>
      </c>
      <c r="Q32" s="40" t="s">
        <v>44</v>
      </c>
      <c r="R32" s="40"/>
      <c r="S32" s="35">
        <f>Y16/X16</f>
        <v>0.61972479098484556</v>
      </c>
      <c r="T32" s="7"/>
    </row>
    <row r="33" spans="1:23" x14ac:dyDescent="0.25">
      <c r="A33">
        <v>2018</v>
      </c>
      <c r="B33" t="s">
        <v>83</v>
      </c>
      <c r="C33" t="s">
        <v>18</v>
      </c>
      <c r="D33" t="s">
        <v>89</v>
      </c>
      <c r="E33" s="1">
        <v>22294</v>
      </c>
      <c r="F33" s="1">
        <v>3870</v>
      </c>
      <c r="G33" s="1">
        <v>40718</v>
      </c>
      <c r="H33" s="1">
        <v>9400</v>
      </c>
      <c r="I33">
        <v>1</v>
      </c>
      <c r="J33">
        <v>0.2</v>
      </c>
      <c r="K33">
        <v>0.03</v>
      </c>
      <c r="L33">
        <v>0.32</v>
      </c>
      <c r="M33">
        <v>7.0000000000000007E-2</v>
      </c>
      <c r="N33">
        <v>1</v>
      </c>
      <c r="Q33" s="44" t="s">
        <v>16</v>
      </c>
      <c r="R33" s="44"/>
      <c r="S33" s="7">
        <f>SQRT(1/X16)</f>
        <v>8.9931899516254854E-2</v>
      </c>
      <c r="T33" s="7"/>
    </row>
    <row r="34" spans="1:23" x14ac:dyDescent="0.25">
      <c r="A34">
        <v>2017</v>
      </c>
      <c r="B34" t="s">
        <v>83</v>
      </c>
      <c r="C34" t="s">
        <v>18</v>
      </c>
      <c r="D34" t="s">
        <v>89</v>
      </c>
      <c r="E34" s="1">
        <v>1657</v>
      </c>
      <c r="F34">
        <v>0</v>
      </c>
      <c r="G34" s="1">
        <v>6229</v>
      </c>
      <c r="H34" s="1">
        <v>2332</v>
      </c>
      <c r="I34">
        <v>1</v>
      </c>
      <c r="J34">
        <v>0</v>
      </c>
      <c r="N34">
        <v>2</v>
      </c>
      <c r="Q34" s="40" t="s">
        <v>45</v>
      </c>
      <c r="R34" s="40"/>
      <c r="S34" s="35">
        <f>S32-1.96*S33</f>
        <v>0.44345826793298604</v>
      </c>
      <c r="T34" s="35">
        <f>S32+1.96*S33</f>
        <v>0.79599131403670509</v>
      </c>
    </row>
    <row r="35" spans="1:23" x14ac:dyDescent="0.25">
      <c r="A35">
        <v>2016</v>
      </c>
      <c r="B35" t="s">
        <v>83</v>
      </c>
      <c r="C35" t="s">
        <v>18</v>
      </c>
      <c r="D35" t="s">
        <v>89</v>
      </c>
      <c r="E35" s="1">
        <v>11948</v>
      </c>
      <c r="F35">
        <v>0</v>
      </c>
      <c r="G35" s="1">
        <v>24882</v>
      </c>
      <c r="H35" s="1">
        <v>6599</v>
      </c>
      <c r="I35">
        <v>1</v>
      </c>
      <c r="J35">
        <v>0.1</v>
      </c>
      <c r="K35">
        <v>0</v>
      </c>
      <c r="L35">
        <v>0.19</v>
      </c>
      <c r="M35">
        <v>0.05</v>
      </c>
      <c r="N35">
        <v>1</v>
      </c>
    </row>
    <row r="36" spans="1:23" x14ac:dyDescent="0.25">
      <c r="A36">
        <v>2015</v>
      </c>
      <c r="B36" t="s">
        <v>83</v>
      </c>
      <c r="C36" t="s">
        <v>18</v>
      </c>
      <c r="D36" t="s">
        <v>89</v>
      </c>
      <c r="E36" s="1">
        <v>3121</v>
      </c>
      <c r="F36">
        <v>0</v>
      </c>
      <c r="G36" s="1">
        <v>10400</v>
      </c>
      <c r="H36" s="1">
        <v>3714</v>
      </c>
      <c r="I36">
        <v>1</v>
      </c>
      <c r="J36">
        <v>0</v>
      </c>
      <c r="N36">
        <v>2</v>
      </c>
    </row>
    <row r="37" spans="1:23" x14ac:dyDescent="0.25">
      <c r="A37">
        <v>2014</v>
      </c>
      <c r="B37" t="s">
        <v>83</v>
      </c>
      <c r="C37" t="s">
        <v>18</v>
      </c>
      <c r="D37" t="s">
        <v>89</v>
      </c>
      <c r="E37" s="1">
        <v>10085</v>
      </c>
      <c r="F37">
        <v>0</v>
      </c>
      <c r="G37" s="1">
        <v>23245</v>
      </c>
      <c r="H37" s="1">
        <v>6714</v>
      </c>
      <c r="I37">
        <v>1</v>
      </c>
      <c r="J37">
        <v>0.1</v>
      </c>
      <c r="K37">
        <v>0</v>
      </c>
      <c r="L37">
        <v>0.18</v>
      </c>
      <c r="M37">
        <v>0.05</v>
      </c>
      <c r="N37">
        <v>1</v>
      </c>
      <c r="Q37" s="2" t="s">
        <v>14</v>
      </c>
      <c r="R37" s="2" t="s">
        <v>81</v>
      </c>
    </row>
    <row r="38" spans="1:23" x14ac:dyDescent="0.25">
      <c r="A38">
        <v>2013</v>
      </c>
      <c r="B38" t="s">
        <v>83</v>
      </c>
      <c r="C38" t="s">
        <v>18</v>
      </c>
      <c r="D38" t="s">
        <v>89</v>
      </c>
      <c r="E38" s="1">
        <v>6163</v>
      </c>
      <c r="F38">
        <v>0</v>
      </c>
      <c r="G38" s="1">
        <v>15094</v>
      </c>
      <c r="H38" s="1">
        <v>4557</v>
      </c>
      <c r="I38">
        <v>1</v>
      </c>
      <c r="J38">
        <v>0</v>
      </c>
      <c r="N38">
        <v>2</v>
      </c>
      <c r="Q38" s="2" t="s">
        <v>2</v>
      </c>
      <c r="R38" t="s">
        <v>85</v>
      </c>
      <c r="S38" t="s">
        <v>83</v>
      </c>
      <c r="T38" t="s">
        <v>82</v>
      </c>
      <c r="U38" t="s">
        <v>86</v>
      </c>
      <c r="V38" t="s">
        <v>84</v>
      </c>
      <c r="W38" t="s">
        <v>20</v>
      </c>
    </row>
    <row r="39" spans="1:23" x14ac:dyDescent="0.25">
      <c r="A39">
        <v>2012</v>
      </c>
      <c r="B39" t="s">
        <v>83</v>
      </c>
      <c r="C39" t="s">
        <v>18</v>
      </c>
      <c r="D39" t="s">
        <v>89</v>
      </c>
      <c r="E39" s="1">
        <v>12175</v>
      </c>
      <c r="F39">
        <v>0</v>
      </c>
      <c r="G39" s="1">
        <v>27201</v>
      </c>
      <c r="H39" s="1">
        <v>7667</v>
      </c>
      <c r="I39">
        <v>1</v>
      </c>
      <c r="J39">
        <v>0.1</v>
      </c>
      <c r="K39">
        <v>0</v>
      </c>
      <c r="L39">
        <v>0.22</v>
      </c>
      <c r="M39">
        <v>0.06</v>
      </c>
      <c r="N39">
        <v>1</v>
      </c>
      <c r="Q39">
        <v>2015</v>
      </c>
      <c r="R39">
        <v>18636</v>
      </c>
      <c r="S39">
        <v>3121</v>
      </c>
      <c r="T39">
        <v>47581</v>
      </c>
      <c r="U39">
        <v>10944</v>
      </c>
      <c r="V39">
        <v>0</v>
      </c>
      <c r="W39">
        <v>80282</v>
      </c>
    </row>
    <row r="40" spans="1:23" x14ac:dyDescent="0.25">
      <c r="A40">
        <v>2011</v>
      </c>
      <c r="B40" t="s">
        <v>83</v>
      </c>
      <c r="C40" t="s">
        <v>18</v>
      </c>
      <c r="D40" t="s">
        <v>89</v>
      </c>
      <c r="E40" s="1">
        <v>18819</v>
      </c>
      <c r="F40" s="1">
        <v>1675</v>
      </c>
      <c r="G40" s="1">
        <v>35963</v>
      </c>
      <c r="H40" s="1">
        <v>8747</v>
      </c>
      <c r="I40">
        <v>1</v>
      </c>
      <c r="J40">
        <v>0.1</v>
      </c>
      <c r="K40">
        <v>0.01</v>
      </c>
      <c r="L40">
        <v>0.28999999999999998</v>
      </c>
      <c r="M40">
        <v>7.0000000000000007E-2</v>
      </c>
      <c r="N40">
        <v>1</v>
      </c>
      <c r="Q40">
        <v>2016</v>
      </c>
      <c r="R40">
        <v>22458</v>
      </c>
      <c r="S40">
        <v>11948</v>
      </c>
      <c r="T40">
        <v>87638</v>
      </c>
      <c r="U40">
        <v>51640</v>
      </c>
      <c r="V40">
        <v>0</v>
      </c>
      <c r="W40">
        <v>173684</v>
      </c>
    </row>
    <row r="41" spans="1:23" x14ac:dyDescent="0.25">
      <c r="A41">
        <v>2010</v>
      </c>
      <c r="B41" t="s">
        <v>83</v>
      </c>
      <c r="C41" t="s">
        <v>18</v>
      </c>
      <c r="D41" t="s">
        <v>89</v>
      </c>
      <c r="E41" s="1">
        <v>6515</v>
      </c>
      <c r="F41">
        <v>0</v>
      </c>
      <c r="G41" s="1">
        <v>15667</v>
      </c>
      <c r="H41" s="1">
        <v>4670</v>
      </c>
      <c r="I41">
        <v>1</v>
      </c>
      <c r="J41">
        <v>0.1</v>
      </c>
      <c r="K41">
        <v>0</v>
      </c>
      <c r="L41">
        <v>0.12</v>
      </c>
      <c r="M41">
        <v>0.04</v>
      </c>
      <c r="N41">
        <v>1</v>
      </c>
      <c r="Q41">
        <v>2017</v>
      </c>
      <c r="R41">
        <v>10130</v>
      </c>
      <c r="S41">
        <v>1657</v>
      </c>
      <c r="T41">
        <v>54952</v>
      </c>
      <c r="U41">
        <v>20320</v>
      </c>
      <c r="V41">
        <v>1522</v>
      </c>
      <c r="W41">
        <v>88581</v>
      </c>
    </row>
    <row r="42" spans="1:23" x14ac:dyDescent="0.25">
      <c r="A42">
        <v>2009</v>
      </c>
      <c r="B42" t="s">
        <v>83</v>
      </c>
      <c r="C42" t="s">
        <v>18</v>
      </c>
      <c r="D42" t="s">
        <v>89</v>
      </c>
      <c r="E42" s="1">
        <v>2186</v>
      </c>
      <c r="F42">
        <v>0</v>
      </c>
      <c r="G42" s="1">
        <v>8203</v>
      </c>
      <c r="H42" s="1">
        <v>3070</v>
      </c>
      <c r="I42">
        <v>1</v>
      </c>
      <c r="J42">
        <v>0</v>
      </c>
      <c r="N42">
        <v>2</v>
      </c>
      <c r="Q42">
        <v>2018</v>
      </c>
      <c r="R42">
        <v>48467</v>
      </c>
      <c r="S42">
        <v>22294</v>
      </c>
      <c r="T42">
        <v>147964</v>
      </c>
      <c r="U42">
        <v>12370</v>
      </c>
      <c r="V42">
        <v>1193</v>
      </c>
      <c r="W42">
        <v>232288</v>
      </c>
    </row>
    <row r="43" spans="1:23" x14ac:dyDescent="0.25">
      <c r="A43">
        <v>2008</v>
      </c>
      <c r="B43" t="s">
        <v>83</v>
      </c>
      <c r="C43" t="s">
        <v>18</v>
      </c>
      <c r="D43" t="s">
        <v>89</v>
      </c>
      <c r="E43" s="1">
        <v>57076</v>
      </c>
      <c r="F43" s="1">
        <v>15685</v>
      </c>
      <c r="G43" s="1">
        <v>98468</v>
      </c>
      <c r="H43" s="1">
        <v>21119</v>
      </c>
      <c r="I43">
        <v>1</v>
      </c>
      <c r="J43">
        <v>0.5</v>
      </c>
      <c r="K43">
        <v>0.12</v>
      </c>
      <c r="L43">
        <v>0.78</v>
      </c>
      <c r="M43">
        <v>0.17</v>
      </c>
      <c r="N43">
        <v>1</v>
      </c>
      <c r="Q43">
        <v>2019</v>
      </c>
      <c r="R43">
        <v>12498</v>
      </c>
      <c r="S43">
        <v>12130</v>
      </c>
      <c r="T43">
        <v>193163</v>
      </c>
      <c r="U43">
        <v>8964</v>
      </c>
      <c r="V43">
        <v>2086</v>
      </c>
      <c r="W43">
        <v>228841</v>
      </c>
    </row>
    <row r="44" spans="1:23" x14ac:dyDescent="0.25">
      <c r="A44">
        <v>2007</v>
      </c>
      <c r="B44" t="s">
        <v>83</v>
      </c>
      <c r="C44" t="s">
        <v>18</v>
      </c>
      <c r="D44" t="s">
        <v>89</v>
      </c>
      <c r="E44" s="1">
        <v>7421</v>
      </c>
      <c r="F44">
        <v>606</v>
      </c>
      <c r="G44" s="1">
        <v>14235</v>
      </c>
      <c r="H44" s="1">
        <v>3477</v>
      </c>
      <c r="I44">
        <v>1</v>
      </c>
      <c r="J44">
        <v>0.1</v>
      </c>
      <c r="K44">
        <v>0</v>
      </c>
      <c r="L44">
        <v>0.11</v>
      </c>
      <c r="M44">
        <v>0.03</v>
      </c>
      <c r="N44">
        <v>1</v>
      </c>
      <c r="Q44" t="s">
        <v>20</v>
      </c>
      <c r="R44">
        <v>112189</v>
      </c>
      <c r="S44">
        <v>51150</v>
      </c>
      <c r="T44">
        <v>531298</v>
      </c>
      <c r="U44">
        <v>104238</v>
      </c>
      <c r="V44">
        <v>4801</v>
      </c>
      <c r="W44">
        <v>803676</v>
      </c>
    </row>
    <row r="45" spans="1:23" x14ac:dyDescent="0.25">
      <c r="A45">
        <v>2006</v>
      </c>
      <c r="B45" t="s">
        <v>83</v>
      </c>
      <c r="C45" t="s">
        <v>18</v>
      </c>
      <c r="D45" t="s">
        <v>89</v>
      </c>
      <c r="E45" s="1">
        <v>25760</v>
      </c>
      <c r="F45" s="1">
        <v>3732</v>
      </c>
      <c r="G45" s="1">
        <v>47788</v>
      </c>
      <c r="H45" s="1">
        <v>11239</v>
      </c>
      <c r="I45">
        <v>1</v>
      </c>
      <c r="J45">
        <v>0.2</v>
      </c>
      <c r="K45">
        <v>0.03</v>
      </c>
      <c r="L45">
        <v>0.39</v>
      </c>
      <c r="M45">
        <v>0.09</v>
      </c>
      <c r="N45">
        <v>1</v>
      </c>
    </row>
    <row r="46" spans="1:23" x14ac:dyDescent="0.25">
      <c r="A46">
        <v>2005</v>
      </c>
      <c r="B46" t="s">
        <v>83</v>
      </c>
      <c r="C46" t="s">
        <v>18</v>
      </c>
      <c r="D46" t="s">
        <v>89</v>
      </c>
      <c r="E46" s="1">
        <v>7103</v>
      </c>
      <c r="F46">
        <v>0</v>
      </c>
      <c r="G46" s="1">
        <v>17800</v>
      </c>
      <c r="H46" s="1">
        <v>5458</v>
      </c>
      <c r="I46">
        <v>1</v>
      </c>
      <c r="J46">
        <v>0.1</v>
      </c>
      <c r="K46">
        <v>0</v>
      </c>
      <c r="L46">
        <v>0.15</v>
      </c>
      <c r="M46">
        <v>0.04</v>
      </c>
      <c r="N46">
        <v>1</v>
      </c>
      <c r="Q46" s="2" t="s">
        <v>48</v>
      </c>
      <c r="R46" s="2" t="s">
        <v>81</v>
      </c>
    </row>
    <row r="47" spans="1:23" x14ac:dyDescent="0.25">
      <c r="A47">
        <v>2004</v>
      </c>
      <c r="B47" t="s">
        <v>83</v>
      </c>
      <c r="C47" t="s">
        <v>18</v>
      </c>
      <c r="D47" t="s">
        <v>89</v>
      </c>
      <c r="E47" s="1">
        <v>8383</v>
      </c>
      <c r="F47">
        <v>0</v>
      </c>
      <c r="G47" s="1">
        <v>19577</v>
      </c>
      <c r="H47" s="1">
        <v>5712</v>
      </c>
      <c r="I47">
        <v>1</v>
      </c>
      <c r="J47">
        <v>0.1</v>
      </c>
      <c r="K47">
        <v>0</v>
      </c>
      <c r="L47">
        <v>0.16</v>
      </c>
      <c r="M47">
        <v>0.05</v>
      </c>
      <c r="N47">
        <v>1</v>
      </c>
      <c r="Q47" s="2" t="s">
        <v>2</v>
      </c>
      <c r="R47" t="s">
        <v>85</v>
      </c>
      <c r="S47" t="s">
        <v>83</v>
      </c>
      <c r="T47" t="s">
        <v>82</v>
      </c>
      <c r="U47" t="s">
        <v>86</v>
      </c>
      <c r="V47" t="s">
        <v>84</v>
      </c>
      <c r="W47" t="s">
        <v>20</v>
      </c>
    </row>
    <row r="48" spans="1:23" x14ac:dyDescent="0.25">
      <c r="A48">
        <v>2003</v>
      </c>
      <c r="B48" t="s">
        <v>83</v>
      </c>
      <c r="C48" t="s">
        <v>18</v>
      </c>
      <c r="D48" t="s">
        <v>89</v>
      </c>
      <c r="E48" s="1">
        <v>9211</v>
      </c>
      <c r="F48">
        <v>0</v>
      </c>
      <c r="G48" s="1">
        <v>20751</v>
      </c>
      <c r="H48" s="1">
        <v>5888</v>
      </c>
      <c r="I48">
        <v>1</v>
      </c>
      <c r="J48">
        <v>0.1</v>
      </c>
      <c r="K48">
        <v>0</v>
      </c>
      <c r="L48">
        <v>0.17</v>
      </c>
      <c r="M48">
        <v>0.05</v>
      </c>
      <c r="N48">
        <v>1</v>
      </c>
      <c r="Q48">
        <v>2015</v>
      </c>
      <c r="R48">
        <v>10102</v>
      </c>
      <c r="S48">
        <v>3714</v>
      </c>
      <c r="T48">
        <v>17631</v>
      </c>
      <c r="U48">
        <v>7441</v>
      </c>
      <c r="W48">
        <v>9722</v>
      </c>
    </row>
    <row r="49" spans="1:23" x14ac:dyDescent="0.25">
      <c r="A49">
        <v>2002</v>
      </c>
      <c r="B49" t="s">
        <v>83</v>
      </c>
      <c r="C49" t="s">
        <v>18</v>
      </c>
      <c r="D49" t="s">
        <v>89</v>
      </c>
      <c r="E49" s="1">
        <v>2220</v>
      </c>
      <c r="F49">
        <v>0</v>
      </c>
      <c r="G49" s="1">
        <v>6875</v>
      </c>
      <c r="H49" s="1">
        <v>2375</v>
      </c>
      <c r="I49">
        <v>1</v>
      </c>
      <c r="J49">
        <v>0</v>
      </c>
      <c r="N49">
        <v>2</v>
      </c>
      <c r="Q49">
        <v>2016</v>
      </c>
      <c r="R49">
        <v>9465</v>
      </c>
      <c r="S49">
        <v>6599</v>
      </c>
      <c r="T49">
        <v>21382</v>
      </c>
      <c r="U49">
        <v>15482</v>
      </c>
      <c r="W49">
        <v>13232</v>
      </c>
    </row>
    <row r="50" spans="1:23" x14ac:dyDescent="0.25">
      <c r="A50">
        <v>2001</v>
      </c>
      <c r="B50" t="s">
        <v>83</v>
      </c>
      <c r="C50" t="s">
        <v>18</v>
      </c>
      <c r="D50" t="s">
        <v>89</v>
      </c>
      <c r="E50" s="1">
        <v>7993</v>
      </c>
      <c r="F50">
        <v>0</v>
      </c>
      <c r="G50" s="1">
        <v>18550</v>
      </c>
      <c r="H50" s="1">
        <v>5386</v>
      </c>
      <c r="I50">
        <v>1</v>
      </c>
      <c r="J50">
        <v>0.1</v>
      </c>
      <c r="K50">
        <v>0</v>
      </c>
      <c r="L50">
        <v>0.16</v>
      </c>
      <c r="M50">
        <v>0.05</v>
      </c>
      <c r="N50">
        <v>1</v>
      </c>
      <c r="Q50">
        <v>2017</v>
      </c>
      <c r="R50">
        <v>6182</v>
      </c>
      <c r="S50">
        <v>2332</v>
      </c>
      <c r="T50">
        <v>16330</v>
      </c>
      <c r="U50">
        <v>9142</v>
      </c>
      <c r="V50">
        <v>2231</v>
      </c>
      <c r="W50">
        <v>7243.4</v>
      </c>
    </row>
    <row r="51" spans="1:23" x14ac:dyDescent="0.25">
      <c r="A51">
        <v>2000</v>
      </c>
      <c r="B51" t="s">
        <v>83</v>
      </c>
      <c r="C51" t="s">
        <v>18</v>
      </c>
      <c r="D51" t="s">
        <v>89</v>
      </c>
      <c r="E51" s="1">
        <v>4606</v>
      </c>
      <c r="F51">
        <v>0</v>
      </c>
      <c r="G51" s="1">
        <v>11890</v>
      </c>
      <c r="H51" s="1">
        <v>3717</v>
      </c>
      <c r="I51">
        <v>1</v>
      </c>
      <c r="J51">
        <v>0</v>
      </c>
      <c r="N51">
        <v>2</v>
      </c>
      <c r="Q51">
        <v>2018</v>
      </c>
      <c r="R51">
        <v>15135</v>
      </c>
      <c r="S51">
        <v>9400</v>
      </c>
      <c r="T51">
        <v>30947</v>
      </c>
      <c r="U51">
        <v>6627</v>
      </c>
      <c r="V51">
        <v>1799</v>
      </c>
      <c r="W51">
        <v>12781.6</v>
      </c>
    </row>
    <row r="52" spans="1:23" x14ac:dyDescent="0.25">
      <c r="A52">
        <v>1999</v>
      </c>
      <c r="B52" t="s">
        <v>83</v>
      </c>
      <c r="C52" t="s">
        <v>18</v>
      </c>
      <c r="D52" t="s">
        <v>89</v>
      </c>
      <c r="E52" s="1">
        <v>34513</v>
      </c>
      <c r="F52" s="1">
        <v>8636</v>
      </c>
      <c r="G52" s="1">
        <v>60390</v>
      </c>
      <c r="H52" s="1">
        <v>13203</v>
      </c>
      <c r="I52">
        <v>1</v>
      </c>
      <c r="J52">
        <v>0.3</v>
      </c>
      <c r="K52">
        <v>0.08</v>
      </c>
      <c r="L52">
        <v>0.53</v>
      </c>
      <c r="M52">
        <v>0.12</v>
      </c>
      <c r="N52">
        <v>1</v>
      </c>
      <c r="Q52">
        <v>2019</v>
      </c>
      <c r="R52">
        <v>7068</v>
      </c>
      <c r="S52">
        <v>6949</v>
      </c>
      <c r="T52">
        <v>37153</v>
      </c>
      <c r="U52">
        <v>5859</v>
      </c>
      <c r="V52">
        <v>2642</v>
      </c>
      <c r="W52">
        <v>11934.2</v>
      </c>
    </row>
    <row r="53" spans="1:23" x14ac:dyDescent="0.25">
      <c r="A53">
        <v>1998</v>
      </c>
      <c r="B53" t="s">
        <v>83</v>
      </c>
      <c r="C53" t="s">
        <v>18</v>
      </c>
      <c r="D53" t="s">
        <v>89</v>
      </c>
      <c r="E53" s="1">
        <v>26121</v>
      </c>
      <c r="F53" s="1">
        <v>7494</v>
      </c>
      <c r="G53" s="1">
        <v>44748</v>
      </c>
      <c r="H53" s="1">
        <v>9504</v>
      </c>
      <c r="I53">
        <v>1</v>
      </c>
      <c r="J53">
        <v>0.2</v>
      </c>
      <c r="K53">
        <v>7.0000000000000007E-2</v>
      </c>
      <c r="L53">
        <v>0.39</v>
      </c>
      <c r="M53">
        <v>0.08</v>
      </c>
      <c r="N53">
        <v>1</v>
      </c>
      <c r="Q53" t="s">
        <v>20</v>
      </c>
      <c r="R53">
        <v>9590.4</v>
      </c>
      <c r="S53">
        <v>5798.8</v>
      </c>
      <c r="T53">
        <v>24688.6</v>
      </c>
      <c r="U53">
        <v>8910.2000000000007</v>
      </c>
      <c r="V53">
        <v>2224</v>
      </c>
      <c r="W53">
        <v>10939.652173913044</v>
      </c>
    </row>
    <row r="54" spans="1:23" ht="15.75" thickBot="1" x14ac:dyDescent="0.3">
      <c r="A54">
        <v>1997</v>
      </c>
      <c r="B54" t="s">
        <v>83</v>
      </c>
      <c r="C54" t="s">
        <v>18</v>
      </c>
      <c r="D54" t="s">
        <v>89</v>
      </c>
      <c r="E54" s="1">
        <v>41282</v>
      </c>
      <c r="F54" s="1">
        <v>11999</v>
      </c>
      <c r="G54" s="1">
        <v>70565</v>
      </c>
      <c r="H54" s="1">
        <v>14941</v>
      </c>
      <c r="I54">
        <v>1</v>
      </c>
      <c r="J54">
        <v>0.4</v>
      </c>
      <c r="K54">
        <v>0.11</v>
      </c>
      <c r="L54">
        <v>0.62</v>
      </c>
      <c r="M54">
        <v>0.13</v>
      </c>
      <c r="N54">
        <v>1</v>
      </c>
    </row>
    <row r="55" spans="1:23" x14ac:dyDescent="0.25">
      <c r="A55">
        <v>1996</v>
      </c>
      <c r="B55" t="s">
        <v>83</v>
      </c>
      <c r="C55" t="s">
        <v>18</v>
      </c>
      <c r="D55" t="s">
        <v>89</v>
      </c>
      <c r="E55" s="1">
        <v>10182</v>
      </c>
      <c r="F55">
        <v>0</v>
      </c>
      <c r="G55" s="1">
        <v>21243</v>
      </c>
      <c r="H55" s="1">
        <v>5644</v>
      </c>
      <c r="I55">
        <v>1</v>
      </c>
      <c r="J55">
        <v>0.1</v>
      </c>
      <c r="K55">
        <v>0</v>
      </c>
      <c r="L55">
        <v>0.19</v>
      </c>
      <c r="M55">
        <v>0.05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83</v>
      </c>
      <c r="C56" t="s">
        <v>18</v>
      </c>
      <c r="D56" t="s">
        <v>89</v>
      </c>
      <c r="E56" s="1">
        <v>7494</v>
      </c>
      <c r="F56">
        <v>0</v>
      </c>
      <c r="G56" s="1">
        <v>16426</v>
      </c>
      <c r="H56" s="1">
        <v>4557</v>
      </c>
      <c r="I56">
        <v>1</v>
      </c>
      <c r="J56">
        <v>0.1</v>
      </c>
      <c r="K56">
        <v>0</v>
      </c>
      <c r="L56">
        <v>0.15</v>
      </c>
      <c r="M56">
        <v>0.04</v>
      </c>
      <c r="N56">
        <v>1</v>
      </c>
      <c r="Q56" s="14">
        <v>2015</v>
      </c>
      <c r="R56">
        <v>80282</v>
      </c>
      <c r="S56">
        <v>47581</v>
      </c>
      <c r="T56" s="3">
        <f>S56/R56</f>
        <v>0.59267332652400284</v>
      </c>
      <c r="U56">
        <v>17631</v>
      </c>
      <c r="V56">
        <v>24325</v>
      </c>
      <c r="W56" s="31">
        <f>SQRT((U56/R56)^2+(V56*T56/R56)^2)</f>
        <v>0.28368614605565406</v>
      </c>
    </row>
    <row r="57" spans="1:23" x14ac:dyDescent="0.25">
      <c r="A57">
        <v>1994</v>
      </c>
      <c r="B57" t="s">
        <v>83</v>
      </c>
      <c r="C57" t="s">
        <v>18</v>
      </c>
      <c r="D57" t="s">
        <v>89</v>
      </c>
      <c r="E57" s="1">
        <v>80945</v>
      </c>
      <c r="F57" s="1">
        <v>42338</v>
      </c>
      <c r="G57" s="1">
        <v>119553</v>
      </c>
      <c r="H57" s="1">
        <v>19698</v>
      </c>
      <c r="I57">
        <v>0</v>
      </c>
      <c r="J57">
        <v>0.7</v>
      </c>
      <c r="K57">
        <v>0.38</v>
      </c>
      <c r="L57">
        <v>1.07</v>
      </c>
      <c r="M57">
        <v>0.18</v>
      </c>
      <c r="N57">
        <v>0</v>
      </c>
      <c r="Q57" s="14">
        <v>2016</v>
      </c>
      <c r="R57">
        <v>173684</v>
      </c>
      <c r="S57">
        <v>87638</v>
      </c>
      <c r="T57" s="3">
        <f t="shared" ref="T57:T60" si="8">S57/R57</f>
        <v>0.50458303585822528</v>
      </c>
      <c r="U57">
        <v>21382</v>
      </c>
      <c r="V57">
        <v>32851</v>
      </c>
      <c r="W57" s="31">
        <f t="shared" ref="W57:W60" si="9">SQRT((U57/R57)^2+(V57*T57/R57)^2)</f>
        <v>0.15576954681177174</v>
      </c>
    </row>
    <row r="58" spans="1:23" x14ac:dyDescent="0.25">
      <c r="A58">
        <v>1993</v>
      </c>
      <c r="B58" t="s">
        <v>83</v>
      </c>
      <c r="C58" t="s">
        <v>18</v>
      </c>
      <c r="D58" t="s">
        <v>89</v>
      </c>
      <c r="E58" s="1">
        <v>15154</v>
      </c>
      <c r="F58">
        <v>0</v>
      </c>
      <c r="G58" s="1">
        <v>32443</v>
      </c>
      <c r="H58" s="1">
        <v>8821</v>
      </c>
      <c r="I58">
        <v>1</v>
      </c>
      <c r="J58">
        <v>0.1</v>
      </c>
      <c r="K58">
        <v>0</v>
      </c>
      <c r="L58">
        <v>0.28999999999999998</v>
      </c>
      <c r="M58">
        <v>0.08</v>
      </c>
      <c r="N58">
        <v>1</v>
      </c>
      <c r="Q58" s="14">
        <v>2017</v>
      </c>
      <c r="R58">
        <v>88581</v>
      </c>
      <c r="S58">
        <v>54952</v>
      </c>
      <c r="T58" s="3">
        <f t="shared" si="8"/>
        <v>0.62035876768155696</v>
      </c>
      <c r="U58">
        <v>16330</v>
      </c>
      <c r="V58">
        <v>21783</v>
      </c>
      <c r="W58" s="31">
        <f t="shared" si="9"/>
        <v>0.23928570639826824</v>
      </c>
    </row>
    <row r="59" spans="1:23" x14ac:dyDescent="0.25">
      <c r="A59">
        <v>2020</v>
      </c>
      <c r="B59" t="s">
        <v>84</v>
      </c>
      <c r="C59" t="s">
        <v>18</v>
      </c>
      <c r="D59" t="s">
        <v>89</v>
      </c>
      <c r="E59" s="1">
        <v>5451</v>
      </c>
      <c r="F59">
        <v>0</v>
      </c>
      <c r="G59" s="1">
        <v>13593</v>
      </c>
      <c r="H59" s="1">
        <v>4154</v>
      </c>
      <c r="I59">
        <v>1</v>
      </c>
      <c r="J59">
        <v>0.4</v>
      </c>
      <c r="K59">
        <v>0</v>
      </c>
      <c r="L59">
        <v>0.88</v>
      </c>
      <c r="M59">
        <v>0.27</v>
      </c>
      <c r="N59">
        <v>1</v>
      </c>
      <c r="Q59" s="14">
        <v>2018</v>
      </c>
      <c r="R59">
        <v>232288</v>
      </c>
      <c r="S59">
        <v>147964</v>
      </c>
      <c r="T59" s="3">
        <f t="shared" si="8"/>
        <v>0.63698512191761947</v>
      </c>
      <c r="U59">
        <v>30947</v>
      </c>
      <c r="V59">
        <v>41706</v>
      </c>
      <c r="W59" s="31">
        <f t="shared" si="9"/>
        <v>0.17558253167302049</v>
      </c>
    </row>
    <row r="60" spans="1:23" ht="15.75" thickBot="1" x14ac:dyDescent="0.3">
      <c r="A60">
        <v>2019</v>
      </c>
      <c r="B60" t="s">
        <v>84</v>
      </c>
      <c r="C60" t="s">
        <v>18</v>
      </c>
      <c r="D60" t="s">
        <v>89</v>
      </c>
      <c r="E60" s="1">
        <v>2086</v>
      </c>
      <c r="F60">
        <v>0</v>
      </c>
      <c r="G60" s="1">
        <v>7264</v>
      </c>
      <c r="H60" s="1">
        <v>2642</v>
      </c>
      <c r="I60">
        <v>1</v>
      </c>
      <c r="J60">
        <v>0.1</v>
      </c>
      <c r="K60">
        <v>0</v>
      </c>
      <c r="L60">
        <v>0.48</v>
      </c>
      <c r="M60">
        <v>0.17</v>
      </c>
      <c r="N60">
        <v>1</v>
      </c>
      <c r="Q60" s="16">
        <v>2019</v>
      </c>
      <c r="R60" s="17">
        <v>228841</v>
      </c>
      <c r="S60" s="17">
        <v>193163</v>
      </c>
      <c r="T60" s="28">
        <f t="shared" si="8"/>
        <v>0.84409262326243983</v>
      </c>
      <c r="U60" s="17">
        <v>37153</v>
      </c>
      <c r="V60" s="17">
        <v>41458</v>
      </c>
      <c r="W60" s="32">
        <f t="shared" si="9"/>
        <v>0.223031445414271</v>
      </c>
    </row>
    <row r="61" spans="1:23" x14ac:dyDescent="0.25">
      <c r="A61">
        <v>2018</v>
      </c>
      <c r="B61" t="s">
        <v>84</v>
      </c>
      <c r="C61" t="s">
        <v>18</v>
      </c>
      <c r="D61" t="s">
        <v>89</v>
      </c>
      <c r="E61" s="1">
        <v>1193</v>
      </c>
      <c r="F61">
        <v>0</v>
      </c>
      <c r="G61" s="1">
        <v>4719</v>
      </c>
      <c r="H61" s="1">
        <v>1799</v>
      </c>
      <c r="I61">
        <v>1</v>
      </c>
      <c r="J61">
        <v>0.1</v>
      </c>
      <c r="K61">
        <v>0</v>
      </c>
      <c r="L61">
        <v>0.31</v>
      </c>
      <c r="M61">
        <v>0.12</v>
      </c>
      <c r="N61">
        <v>1</v>
      </c>
    </row>
    <row r="62" spans="1:23" x14ac:dyDescent="0.25">
      <c r="A62">
        <v>2017</v>
      </c>
      <c r="B62" t="s">
        <v>84</v>
      </c>
      <c r="C62" t="s">
        <v>18</v>
      </c>
      <c r="D62" t="s">
        <v>89</v>
      </c>
      <c r="E62" s="1">
        <v>1522</v>
      </c>
      <c r="F62">
        <v>0</v>
      </c>
      <c r="G62" s="1">
        <v>5894</v>
      </c>
      <c r="H62" s="1">
        <v>2231</v>
      </c>
      <c r="I62">
        <v>1</v>
      </c>
      <c r="J62">
        <v>0.1</v>
      </c>
      <c r="K62">
        <v>0</v>
      </c>
      <c r="L62">
        <v>0.4</v>
      </c>
      <c r="M62">
        <v>0.15</v>
      </c>
      <c r="N62">
        <v>1</v>
      </c>
    </row>
    <row r="63" spans="1:23" x14ac:dyDescent="0.25">
      <c r="A63">
        <v>2016</v>
      </c>
      <c r="B63" t="s">
        <v>84</v>
      </c>
      <c r="C63" t="s">
        <v>18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84</v>
      </c>
      <c r="C64" t="s">
        <v>18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84</v>
      </c>
      <c r="C65" t="s">
        <v>18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84</v>
      </c>
      <c r="C66" t="s">
        <v>18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84</v>
      </c>
      <c r="C67" t="s">
        <v>18</v>
      </c>
      <c r="D67" t="s">
        <v>89</v>
      </c>
      <c r="E67">
        <v>0</v>
      </c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84</v>
      </c>
      <c r="C68" t="s">
        <v>18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84</v>
      </c>
      <c r="C69" t="s">
        <v>18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84</v>
      </c>
      <c r="C70" t="s">
        <v>18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84</v>
      </c>
      <c r="C71" t="s">
        <v>18</v>
      </c>
      <c r="D71" t="s">
        <v>89</v>
      </c>
      <c r="E71" s="1">
        <v>3376</v>
      </c>
      <c r="F71">
        <v>0</v>
      </c>
      <c r="G71" s="1">
        <v>11982</v>
      </c>
      <c r="H71" s="1">
        <v>4391</v>
      </c>
      <c r="I71">
        <v>1</v>
      </c>
      <c r="J71">
        <v>0.2</v>
      </c>
      <c r="K71">
        <v>0</v>
      </c>
      <c r="L71">
        <v>0.86</v>
      </c>
      <c r="M71">
        <v>0.31</v>
      </c>
      <c r="N71">
        <v>1</v>
      </c>
    </row>
    <row r="72" spans="1:14" x14ac:dyDescent="0.25">
      <c r="A72">
        <v>2007</v>
      </c>
      <c r="B72" t="s">
        <v>84</v>
      </c>
      <c r="C72" t="s">
        <v>18</v>
      </c>
      <c r="D72" t="s">
        <v>89</v>
      </c>
      <c r="E72" s="1">
        <v>3276</v>
      </c>
      <c r="F72">
        <v>0</v>
      </c>
      <c r="G72" s="1">
        <v>7117</v>
      </c>
      <c r="H72" s="1">
        <v>1960</v>
      </c>
      <c r="I72">
        <v>1</v>
      </c>
      <c r="J72">
        <v>0.2</v>
      </c>
      <c r="K72">
        <v>0</v>
      </c>
      <c r="L72">
        <v>0.51</v>
      </c>
      <c r="M72">
        <v>0.14000000000000001</v>
      </c>
      <c r="N72">
        <v>1</v>
      </c>
    </row>
    <row r="73" spans="1:14" x14ac:dyDescent="0.25">
      <c r="A73">
        <v>2006</v>
      </c>
      <c r="B73" t="s">
        <v>84</v>
      </c>
      <c r="C73" t="s">
        <v>18</v>
      </c>
      <c r="D73" t="s">
        <v>89</v>
      </c>
      <c r="E73">
        <v>0</v>
      </c>
      <c r="I73">
        <v>2</v>
      </c>
      <c r="J73">
        <v>0</v>
      </c>
      <c r="N73">
        <v>2</v>
      </c>
    </row>
    <row r="74" spans="1:14" x14ac:dyDescent="0.25">
      <c r="A74">
        <v>2005</v>
      </c>
      <c r="B74" t="s">
        <v>84</v>
      </c>
      <c r="C74" t="s">
        <v>18</v>
      </c>
      <c r="D74" t="s">
        <v>89</v>
      </c>
      <c r="E74" s="1">
        <v>2987</v>
      </c>
      <c r="F74">
        <v>0</v>
      </c>
      <c r="G74" s="1">
        <v>9635</v>
      </c>
      <c r="H74" s="1">
        <v>3392</v>
      </c>
      <c r="I74">
        <v>1</v>
      </c>
      <c r="J74">
        <v>0.2</v>
      </c>
      <c r="K74">
        <v>0</v>
      </c>
      <c r="L74">
        <v>0.67</v>
      </c>
      <c r="M74">
        <v>0.24</v>
      </c>
      <c r="N74">
        <v>1</v>
      </c>
    </row>
    <row r="75" spans="1:14" x14ac:dyDescent="0.25">
      <c r="A75">
        <v>2004</v>
      </c>
      <c r="B75" t="s">
        <v>84</v>
      </c>
      <c r="C75" t="s">
        <v>18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84</v>
      </c>
      <c r="C76" t="s">
        <v>18</v>
      </c>
      <c r="D76" t="s">
        <v>89</v>
      </c>
      <c r="E76">
        <v>0</v>
      </c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84</v>
      </c>
      <c r="C77" t="s">
        <v>18</v>
      </c>
      <c r="D77" t="s">
        <v>89</v>
      </c>
      <c r="E77" s="1">
        <v>2568</v>
      </c>
      <c r="F77">
        <v>0</v>
      </c>
      <c r="G77" s="1">
        <v>7630</v>
      </c>
      <c r="H77" s="1">
        <v>2582</v>
      </c>
      <c r="I77">
        <v>1</v>
      </c>
      <c r="J77">
        <v>0.2</v>
      </c>
      <c r="K77">
        <v>0</v>
      </c>
      <c r="L77">
        <v>0.56000000000000005</v>
      </c>
      <c r="M77">
        <v>0.19</v>
      </c>
      <c r="N77">
        <v>1</v>
      </c>
    </row>
    <row r="78" spans="1:14" x14ac:dyDescent="0.25">
      <c r="A78">
        <v>2001</v>
      </c>
      <c r="B78" t="s">
        <v>84</v>
      </c>
      <c r="C78" t="s">
        <v>18</v>
      </c>
      <c r="D78" t="s">
        <v>89</v>
      </c>
      <c r="E78">
        <v>0</v>
      </c>
      <c r="I78">
        <v>2</v>
      </c>
      <c r="J78">
        <v>0</v>
      </c>
      <c r="N78">
        <v>2</v>
      </c>
    </row>
    <row r="79" spans="1:14" x14ac:dyDescent="0.25">
      <c r="A79">
        <v>2000</v>
      </c>
      <c r="B79" t="s">
        <v>84</v>
      </c>
      <c r="C79" t="s">
        <v>18</v>
      </c>
      <c r="D79" t="s">
        <v>89</v>
      </c>
      <c r="E79">
        <v>0</v>
      </c>
      <c r="I79">
        <v>2</v>
      </c>
      <c r="J79">
        <v>0</v>
      </c>
      <c r="N79">
        <v>2</v>
      </c>
    </row>
    <row r="80" spans="1:14" x14ac:dyDescent="0.25">
      <c r="A80">
        <v>1999</v>
      </c>
      <c r="B80" t="s">
        <v>84</v>
      </c>
      <c r="C80" t="s">
        <v>18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84</v>
      </c>
      <c r="C81" t="s">
        <v>18</v>
      </c>
      <c r="D81" t="s">
        <v>89</v>
      </c>
      <c r="E81" s="1">
        <v>3450</v>
      </c>
      <c r="F81">
        <v>0</v>
      </c>
      <c r="G81" s="1">
        <v>8943</v>
      </c>
      <c r="H81" s="1">
        <v>2802</v>
      </c>
      <c r="I81">
        <v>1</v>
      </c>
      <c r="J81">
        <v>0.3</v>
      </c>
      <c r="K81">
        <v>0</v>
      </c>
      <c r="L81">
        <v>0.66</v>
      </c>
      <c r="M81">
        <v>0.21</v>
      </c>
      <c r="N81">
        <v>1</v>
      </c>
    </row>
    <row r="82" spans="1:14" x14ac:dyDescent="0.25">
      <c r="A82">
        <v>1997</v>
      </c>
      <c r="B82" t="s">
        <v>84</v>
      </c>
      <c r="C82" t="s">
        <v>18</v>
      </c>
      <c r="D82" t="s">
        <v>89</v>
      </c>
      <c r="E82" s="1">
        <v>2048</v>
      </c>
      <c r="F82">
        <v>0</v>
      </c>
      <c r="G82" s="1">
        <v>7376</v>
      </c>
      <c r="H82" s="1">
        <v>2718</v>
      </c>
      <c r="I82">
        <v>1</v>
      </c>
      <c r="J82">
        <v>0.1</v>
      </c>
      <c r="K82">
        <v>0</v>
      </c>
      <c r="L82">
        <v>0.53</v>
      </c>
      <c r="M82">
        <v>0.2</v>
      </c>
      <c r="N82">
        <v>1</v>
      </c>
    </row>
    <row r="83" spans="1:14" x14ac:dyDescent="0.25">
      <c r="A83">
        <v>1996</v>
      </c>
      <c r="B83" t="s">
        <v>84</v>
      </c>
      <c r="C83" t="s">
        <v>18</v>
      </c>
      <c r="D83" t="s">
        <v>89</v>
      </c>
      <c r="E83">
        <v>0</v>
      </c>
      <c r="I83">
        <v>2</v>
      </c>
      <c r="J83">
        <v>0</v>
      </c>
      <c r="N83">
        <v>2</v>
      </c>
    </row>
    <row r="84" spans="1:14" x14ac:dyDescent="0.25">
      <c r="A84">
        <v>1995</v>
      </c>
      <c r="B84" t="s">
        <v>84</v>
      </c>
      <c r="C84" t="s">
        <v>18</v>
      </c>
      <c r="D84" t="s">
        <v>89</v>
      </c>
      <c r="E84" s="1">
        <v>2031</v>
      </c>
      <c r="F84">
        <v>0</v>
      </c>
      <c r="G84" s="1">
        <v>6398</v>
      </c>
      <c r="H84" s="1">
        <v>2228</v>
      </c>
      <c r="I84">
        <v>1</v>
      </c>
      <c r="J84">
        <v>0.1</v>
      </c>
      <c r="K84">
        <v>0</v>
      </c>
      <c r="L84">
        <v>0.47</v>
      </c>
      <c r="M84">
        <v>0.16</v>
      </c>
      <c r="N84">
        <v>1</v>
      </c>
    </row>
    <row r="85" spans="1:14" x14ac:dyDescent="0.25">
      <c r="A85">
        <v>1994</v>
      </c>
      <c r="B85" t="s">
        <v>84</v>
      </c>
      <c r="C85" t="s">
        <v>18</v>
      </c>
      <c r="D85" t="s">
        <v>89</v>
      </c>
      <c r="E85">
        <v>0</v>
      </c>
      <c r="I85">
        <v>2</v>
      </c>
      <c r="J85">
        <v>0</v>
      </c>
      <c r="N85">
        <v>2</v>
      </c>
    </row>
    <row r="86" spans="1:14" x14ac:dyDescent="0.25">
      <c r="A86">
        <v>1993</v>
      </c>
      <c r="B86" t="s">
        <v>84</v>
      </c>
      <c r="C86" t="s">
        <v>18</v>
      </c>
      <c r="D86" t="s">
        <v>89</v>
      </c>
      <c r="E86">
        <v>0</v>
      </c>
      <c r="I86">
        <v>2</v>
      </c>
      <c r="J86">
        <v>0</v>
      </c>
      <c r="N86">
        <v>2</v>
      </c>
    </row>
    <row r="87" spans="1:14" x14ac:dyDescent="0.25">
      <c r="A87">
        <v>2020</v>
      </c>
      <c r="B87" t="s">
        <v>85</v>
      </c>
      <c r="C87" t="s">
        <v>18</v>
      </c>
      <c r="D87" t="s">
        <v>89</v>
      </c>
      <c r="E87" s="1">
        <v>22968</v>
      </c>
      <c r="F87" s="1">
        <v>4117</v>
      </c>
      <c r="G87" s="1">
        <v>41819</v>
      </c>
      <c r="H87" s="1">
        <v>9618</v>
      </c>
      <c r="I87">
        <v>0</v>
      </c>
      <c r="J87">
        <v>0.8</v>
      </c>
      <c r="K87">
        <v>0.15</v>
      </c>
      <c r="L87">
        <v>1.53</v>
      </c>
      <c r="M87">
        <v>0.35</v>
      </c>
      <c r="N87">
        <v>0</v>
      </c>
    </row>
    <row r="88" spans="1:14" x14ac:dyDescent="0.25">
      <c r="A88">
        <v>2019</v>
      </c>
      <c r="B88" t="s">
        <v>85</v>
      </c>
      <c r="C88" t="s">
        <v>18</v>
      </c>
      <c r="D88" t="s">
        <v>89</v>
      </c>
      <c r="E88" s="1">
        <v>12498</v>
      </c>
      <c r="F88">
        <v>0</v>
      </c>
      <c r="G88" s="1">
        <v>26351</v>
      </c>
      <c r="H88" s="1">
        <v>7068</v>
      </c>
      <c r="I88">
        <v>1</v>
      </c>
      <c r="J88">
        <v>0.5</v>
      </c>
      <c r="K88">
        <v>0</v>
      </c>
      <c r="L88">
        <v>0.97</v>
      </c>
      <c r="M88">
        <v>0.26</v>
      </c>
      <c r="N88">
        <v>1</v>
      </c>
    </row>
    <row r="89" spans="1:14" x14ac:dyDescent="0.25">
      <c r="A89">
        <v>2018</v>
      </c>
      <c r="B89" t="s">
        <v>85</v>
      </c>
      <c r="C89" t="s">
        <v>18</v>
      </c>
      <c r="D89" t="s">
        <v>89</v>
      </c>
      <c r="E89" s="1">
        <v>48467</v>
      </c>
      <c r="F89" s="1">
        <v>18802</v>
      </c>
      <c r="G89" s="1">
        <v>78132</v>
      </c>
      <c r="H89" s="1">
        <v>15135</v>
      </c>
      <c r="I89">
        <v>0</v>
      </c>
      <c r="J89">
        <v>1.8</v>
      </c>
      <c r="K89">
        <v>0.7</v>
      </c>
      <c r="L89">
        <v>2.85</v>
      </c>
      <c r="M89">
        <v>0.55000000000000004</v>
      </c>
      <c r="N89">
        <v>0</v>
      </c>
    </row>
    <row r="90" spans="1:14" x14ac:dyDescent="0.25">
      <c r="A90">
        <v>2017</v>
      </c>
      <c r="B90" t="s">
        <v>85</v>
      </c>
      <c r="C90" t="s">
        <v>18</v>
      </c>
      <c r="D90" t="s">
        <v>89</v>
      </c>
      <c r="E90" s="1">
        <v>10130</v>
      </c>
      <c r="F90">
        <v>0</v>
      </c>
      <c r="G90" s="1">
        <v>22246</v>
      </c>
      <c r="H90" s="1">
        <v>6182</v>
      </c>
      <c r="I90">
        <v>1</v>
      </c>
      <c r="J90">
        <v>0.4</v>
      </c>
      <c r="K90">
        <v>0</v>
      </c>
      <c r="L90">
        <v>0.83</v>
      </c>
      <c r="M90">
        <v>0.23</v>
      </c>
      <c r="N90">
        <v>1</v>
      </c>
    </row>
    <row r="91" spans="1:14" x14ac:dyDescent="0.25">
      <c r="A91">
        <v>2016</v>
      </c>
      <c r="B91" t="s">
        <v>85</v>
      </c>
      <c r="C91" t="s">
        <v>18</v>
      </c>
      <c r="D91" t="s">
        <v>89</v>
      </c>
      <c r="E91" s="1">
        <v>22458</v>
      </c>
      <c r="F91" s="1">
        <v>3907</v>
      </c>
      <c r="G91" s="1">
        <v>41010</v>
      </c>
      <c r="H91" s="1">
        <v>9465</v>
      </c>
      <c r="I91">
        <v>0</v>
      </c>
      <c r="J91">
        <v>0.8</v>
      </c>
      <c r="K91">
        <v>0.15</v>
      </c>
      <c r="L91">
        <v>1.51</v>
      </c>
      <c r="M91">
        <v>0.35</v>
      </c>
      <c r="N91">
        <v>0</v>
      </c>
    </row>
    <row r="92" spans="1:14" x14ac:dyDescent="0.25">
      <c r="A92">
        <v>2015</v>
      </c>
      <c r="B92" t="s">
        <v>85</v>
      </c>
      <c r="C92" t="s">
        <v>18</v>
      </c>
      <c r="D92" t="s">
        <v>89</v>
      </c>
      <c r="E92" s="1">
        <v>18636</v>
      </c>
      <c r="F92">
        <v>0</v>
      </c>
      <c r="G92" s="1">
        <v>38435</v>
      </c>
      <c r="H92" s="1">
        <v>10102</v>
      </c>
      <c r="I92">
        <v>1</v>
      </c>
      <c r="J92">
        <v>0.7</v>
      </c>
      <c r="K92">
        <v>0</v>
      </c>
      <c r="L92">
        <v>1.42</v>
      </c>
      <c r="M92">
        <v>0.37</v>
      </c>
      <c r="N92">
        <v>1</v>
      </c>
    </row>
    <row r="93" spans="1:14" x14ac:dyDescent="0.25">
      <c r="A93">
        <v>2014</v>
      </c>
      <c r="B93" t="s">
        <v>85</v>
      </c>
      <c r="C93" t="s">
        <v>18</v>
      </c>
      <c r="D93" t="s">
        <v>89</v>
      </c>
      <c r="E93" s="1">
        <v>11736</v>
      </c>
      <c r="F93">
        <v>0</v>
      </c>
      <c r="G93" s="1">
        <v>26085</v>
      </c>
      <c r="H93" s="1">
        <v>7321</v>
      </c>
      <c r="I93">
        <v>1</v>
      </c>
      <c r="J93">
        <v>0.5</v>
      </c>
      <c r="K93">
        <v>0</v>
      </c>
      <c r="L93">
        <v>1</v>
      </c>
      <c r="M93">
        <v>0.28000000000000003</v>
      </c>
      <c r="N93">
        <v>1</v>
      </c>
    </row>
    <row r="94" spans="1:14" x14ac:dyDescent="0.25">
      <c r="A94">
        <v>2013</v>
      </c>
      <c r="B94" t="s">
        <v>85</v>
      </c>
      <c r="C94" t="s">
        <v>18</v>
      </c>
      <c r="D94" t="s">
        <v>89</v>
      </c>
      <c r="E94" s="1">
        <v>22243</v>
      </c>
      <c r="F94" s="1">
        <v>2360</v>
      </c>
      <c r="G94" s="1">
        <v>42125</v>
      </c>
      <c r="H94" s="1">
        <v>10144</v>
      </c>
      <c r="I94">
        <v>1</v>
      </c>
      <c r="J94">
        <v>0.9</v>
      </c>
      <c r="K94">
        <v>0.1</v>
      </c>
      <c r="L94">
        <v>1.64</v>
      </c>
      <c r="M94">
        <v>0.39</v>
      </c>
      <c r="N94">
        <v>1</v>
      </c>
    </row>
    <row r="95" spans="1:14" x14ac:dyDescent="0.25">
      <c r="A95">
        <v>2012</v>
      </c>
      <c r="B95" t="s">
        <v>85</v>
      </c>
      <c r="C95" t="s">
        <v>18</v>
      </c>
      <c r="D95" t="s">
        <v>89</v>
      </c>
      <c r="E95" s="1">
        <v>9510</v>
      </c>
      <c r="F95">
        <v>0</v>
      </c>
      <c r="G95" s="1">
        <v>22641</v>
      </c>
      <c r="H95" s="1">
        <v>6700</v>
      </c>
      <c r="I95">
        <v>1</v>
      </c>
      <c r="J95">
        <v>0.4</v>
      </c>
      <c r="K95">
        <v>0</v>
      </c>
      <c r="L95">
        <v>0.89</v>
      </c>
      <c r="M95">
        <v>0.26</v>
      </c>
      <c r="N95">
        <v>1</v>
      </c>
    </row>
    <row r="96" spans="1:14" x14ac:dyDescent="0.25">
      <c r="A96">
        <v>2011</v>
      </c>
      <c r="B96" t="s">
        <v>85</v>
      </c>
      <c r="C96" t="s">
        <v>18</v>
      </c>
      <c r="D96" t="s">
        <v>89</v>
      </c>
      <c r="E96" s="1">
        <v>3989</v>
      </c>
      <c r="F96">
        <v>0</v>
      </c>
      <c r="G96" s="1">
        <v>10904</v>
      </c>
      <c r="H96" s="1">
        <v>3528</v>
      </c>
      <c r="I96">
        <v>1</v>
      </c>
      <c r="J96">
        <v>0.2</v>
      </c>
      <c r="K96">
        <v>0</v>
      </c>
      <c r="L96">
        <v>0.44</v>
      </c>
      <c r="M96">
        <v>0.14000000000000001</v>
      </c>
      <c r="N96">
        <v>1</v>
      </c>
    </row>
    <row r="97" spans="1:14" x14ac:dyDescent="0.25">
      <c r="A97">
        <v>2010</v>
      </c>
      <c r="B97" t="s">
        <v>85</v>
      </c>
      <c r="C97" t="s">
        <v>18</v>
      </c>
      <c r="D97" t="s">
        <v>89</v>
      </c>
      <c r="E97" s="1">
        <v>18234</v>
      </c>
      <c r="F97">
        <v>933</v>
      </c>
      <c r="G97" s="1">
        <v>35535</v>
      </c>
      <c r="H97" s="1">
        <v>8827</v>
      </c>
      <c r="I97">
        <v>1</v>
      </c>
      <c r="J97">
        <v>0.8</v>
      </c>
      <c r="K97">
        <v>0.04</v>
      </c>
      <c r="L97">
        <v>1.49</v>
      </c>
      <c r="M97">
        <v>0.37</v>
      </c>
      <c r="N97">
        <v>1</v>
      </c>
    </row>
    <row r="98" spans="1:14" x14ac:dyDescent="0.25">
      <c r="A98">
        <v>2009</v>
      </c>
      <c r="B98" t="s">
        <v>85</v>
      </c>
      <c r="C98" t="s">
        <v>18</v>
      </c>
      <c r="D98" t="s">
        <v>89</v>
      </c>
      <c r="E98">
        <v>0</v>
      </c>
      <c r="I98">
        <v>2</v>
      </c>
      <c r="J98">
        <v>0</v>
      </c>
      <c r="N98">
        <v>2</v>
      </c>
    </row>
    <row r="99" spans="1:14" x14ac:dyDescent="0.25">
      <c r="A99">
        <v>2008</v>
      </c>
      <c r="B99" t="s">
        <v>85</v>
      </c>
      <c r="C99" t="s">
        <v>18</v>
      </c>
      <c r="D99" t="s">
        <v>89</v>
      </c>
      <c r="E99" s="1">
        <v>6526</v>
      </c>
      <c r="F99">
        <v>0</v>
      </c>
      <c r="G99" s="1">
        <v>18768</v>
      </c>
      <c r="H99" s="1">
        <v>6246</v>
      </c>
      <c r="I99">
        <v>1</v>
      </c>
      <c r="J99">
        <v>0.3</v>
      </c>
      <c r="K99">
        <v>0</v>
      </c>
      <c r="L99">
        <v>0.82</v>
      </c>
      <c r="M99">
        <v>0.27</v>
      </c>
      <c r="N99">
        <v>1</v>
      </c>
    </row>
    <row r="100" spans="1:14" x14ac:dyDescent="0.25">
      <c r="A100">
        <v>2007</v>
      </c>
      <c r="B100" t="s">
        <v>85</v>
      </c>
      <c r="C100" t="s">
        <v>18</v>
      </c>
      <c r="D100" t="s">
        <v>89</v>
      </c>
      <c r="E100" s="1">
        <v>19535</v>
      </c>
      <c r="F100" s="1">
        <v>5919</v>
      </c>
      <c r="G100" s="1">
        <v>33152</v>
      </c>
      <c r="H100" s="1">
        <v>6947</v>
      </c>
      <c r="I100">
        <v>1</v>
      </c>
      <c r="J100">
        <v>0.9</v>
      </c>
      <c r="K100">
        <v>0.27</v>
      </c>
      <c r="L100">
        <v>1.45</v>
      </c>
      <c r="M100">
        <v>0.3</v>
      </c>
      <c r="N100">
        <v>1</v>
      </c>
    </row>
    <row r="101" spans="1:14" x14ac:dyDescent="0.25">
      <c r="A101">
        <v>2006</v>
      </c>
      <c r="B101" t="s">
        <v>85</v>
      </c>
      <c r="C101" t="s">
        <v>18</v>
      </c>
      <c r="D101" t="s">
        <v>89</v>
      </c>
      <c r="E101" s="1">
        <v>59006</v>
      </c>
      <c r="F101" s="1">
        <v>22889</v>
      </c>
      <c r="G101" s="1">
        <v>95123</v>
      </c>
      <c r="H101" s="1">
        <v>18427</v>
      </c>
      <c r="I101">
        <v>1</v>
      </c>
      <c r="J101">
        <v>2.7</v>
      </c>
      <c r="K101">
        <v>1.04</v>
      </c>
      <c r="L101">
        <v>4.26</v>
      </c>
      <c r="M101">
        <v>0.82</v>
      </c>
      <c r="N101">
        <v>1</v>
      </c>
    </row>
    <row r="102" spans="1:14" x14ac:dyDescent="0.25">
      <c r="A102">
        <v>2005</v>
      </c>
      <c r="B102" t="s">
        <v>85</v>
      </c>
      <c r="C102" t="s">
        <v>18</v>
      </c>
      <c r="D102" t="s">
        <v>89</v>
      </c>
      <c r="E102" s="1">
        <v>16315</v>
      </c>
      <c r="F102">
        <v>0</v>
      </c>
      <c r="G102" s="1">
        <v>33470</v>
      </c>
      <c r="H102" s="1">
        <v>8753</v>
      </c>
      <c r="I102">
        <v>1</v>
      </c>
      <c r="J102">
        <v>0.8</v>
      </c>
      <c r="K102">
        <v>0</v>
      </c>
      <c r="L102">
        <v>1.54</v>
      </c>
      <c r="M102">
        <v>0.4</v>
      </c>
      <c r="N102">
        <v>1</v>
      </c>
    </row>
    <row r="103" spans="1:14" x14ac:dyDescent="0.25">
      <c r="A103">
        <v>2004</v>
      </c>
      <c r="B103" t="s">
        <v>85</v>
      </c>
      <c r="C103" t="s">
        <v>18</v>
      </c>
      <c r="D103" t="s">
        <v>89</v>
      </c>
      <c r="E103" s="1">
        <v>3590</v>
      </c>
      <c r="F103">
        <v>0</v>
      </c>
      <c r="G103" s="1">
        <v>10656</v>
      </c>
      <c r="H103" s="1">
        <v>3605</v>
      </c>
      <c r="I103">
        <v>1</v>
      </c>
      <c r="J103">
        <v>0.2</v>
      </c>
      <c r="K103">
        <v>0</v>
      </c>
      <c r="L103">
        <v>0.5</v>
      </c>
      <c r="M103">
        <v>0.17</v>
      </c>
      <c r="N103">
        <v>1</v>
      </c>
    </row>
    <row r="104" spans="1:14" x14ac:dyDescent="0.25">
      <c r="A104">
        <v>2003</v>
      </c>
      <c r="B104" t="s">
        <v>85</v>
      </c>
      <c r="C104" t="s">
        <v>18</v>
      </c>
      <c r="D104" t="s">
        <v>89</v>
      </c>
      <c r="E104" s="1">
        <v>25361</v>
      </c>
      <c r="F104" s="1">
        <v>4361</v>
      </c>
      <c r="G104" s="1">
        <v>46361</v>
      </c>
      <c r="H104" s="1">
        <v>10715</v>
      </c>
      <c r="I104">
        <v>1</v>
      </c>
      <c r="J104">
        <v>1.2</v>
      </c>
      <c r="K104">
        <v>0.21</v>
      </c>
      <c r="L104">
        <v>2.17</v>
      </c>
      <c r="M104">
        <v>0.5</v>
      </c>
      <c r="N104">
        <v>1</v>
      </c>
    </row>
    <row r="105" spans="1:14" x14ac:dyDescent="0.25">
      <c r="A105">
        <v>2002</v>
      </c>
      <c r="B105" t="s">
        <v>85</v>
      </c>
      <c r="C105" t="s">
        <v>18</v>
      </c>
      <c r="D105" t="s">
        <v>89</v>
      </c>
      <c r="E105" s="1">
        <v>7192</v>
      </c>
      <c r="F105">
        <v>0</v>
      </c>
      <c r="G105" s="1">
        <v>16468</v>
      </c>
      <c r="H105" s="1">
        <v>4733</v>
      </c>
      <c r="I105">
        <v>1</v>
      </c>
      <c r="J105">
        <v>0.4</v>
      </c>
      <c r="K105">
        <v>0</v>
      </c>
      <c r="L105">
        <v>0.81</v>
      </c>
      <c r="M105">
        <v>0.23</v>
      </c>
      <c r="N105">
        <v>1</v>
      </c>
    </row>
    <row r="106" spans="1:14" x14ac:dyDescent="0.25">
      <c r="A106">
        <v>2001</v>
      </c>
      <c r="B106" t="s">
        <v>85</v>
      </c>
      <c r="C106" t="s">
        <v>18</v>
      </c>
      <c r="D106" t="s">
        <v>89</v>
      </c>
      <c r="E106" s="1">
        <v>50559</v>
      </c>
      <c r="F106" s="1">
        <v>19694</v>
      </c>
      <c r="G106" s="1">
        <v>81425</v>
      </c>
      <c r="H106" s="1">
        <v>15748</v>
      </c>
      <c r="I106">
        <v>1</v>
      </c>
      <c r="J106">
        <v>2.5</v>
      </c>
      <c r="K106">
        <v>1</v>
      </c>
      <c r="L106">
        <v>4.07</v>
      </c>
      <c r="M106">
        <v>0.78</v>
      </c>
      <c r="N106">
        <v>1</v>
      </c>
    </row>
    <row r="107" spans="1:14" x14ac:dyDescent="0.25">
      <c r="A107">
        <v>2000</v>
      </c>
      <c r="B107" t="s">
        <v>85</v>
      </c>
      <c r="C107" t="s">
        <v>18</v>
      </c>
      <c r="D107" t="s">
        <v>89</v>
      </c>
      <c r="E107" s="1">
        <v>9370</v>
      </c>
      <c r="F107">
        <v>0</v>
      </c>
      <c r="G107" s="1">
        <v>20372</v>
      </c>
      <c r="H107" s="1">
        <v>5614</v>
      </c>
      <c r="I107">
        <v>1</v>
      </c>
      <c r="J107">
        <v>0.5</v>
      </c>
      <c r="K107">
        <v>0</v>
      </c>
      <c r="L107">
        <v>1.03</v>
      </c>
      <c r="M107">
        <v>0.28000000000000003</v>
      </c>
      <c r="N107">
        <v>1</v>
      </c>
    </row>
    <row r="108" spans="1:14" x14ac:dyDescent="0.25">
      <c r="A108">
        <v>1999</v>
      </c>
      <c r="B108" t="s">
        <v>85</v>
      </c>
      <c r="C108" t="s">
        <v>18</v>
      </c>
      <c r="D108" t="s">
        <v>89</v>
      </c>
      <c r="E108" s="1">
        <v>36151</v>
      </c>
      <c r="F108" s="1">
        <v>9536</v>
      </c>
      <c r="G108" s="1">
        <v>62765</v>
      </c>
      <c r="H108" s="1">
        <v>13579</v>
      </c>
      <c r="I108">
        <v>1</v>
      </c>
      <c r="J108">
        <v>1.9</v>
      </c>
      <c r="K108">
        <v>0.5</v>
      </c>
      <c r="L108">
        <v>3.22</v>
      </c>
      <c r="M108">
        <v>0.69</v>
      </c>
      <c r="N108">
        <v>1</v>
      </c>
    </row>
    <row r="109" spans="1:14" x14ac:dyDescent="0.25">
      <c r="A109">
        <v>1998</v>
      </c>
      <c r="B109" t="s">
        <v>85</v>
      </c>
      <c r="C109" t="s">
        <v>18</v>
      </c>
      <c r="D109" t="s">
        <v>89</v>
      </c>
      <c r="E109" s="1">
        <v>32714</v>
      </c>
      <c r="F109" s="1">
        <v>11218</v>
      </c>
      <c r="G109" s="1">
        <v>54211</v>
      </c>
      <c r="H109" s="1">
        <v>10968</v>
      </c>
      <c r="I109">
        <v>1</v>
      </c>
      <c r="J109">
        <v>1.7</v>
      </c>
      <c r="K109">
        <v>0.6</v>
      </c>
      <c r="L109">
        <v>2.84</v>
      </c>
      <c r="M109">
        <v>0.56999999999999995</v>
      </c>
      <c r="N109">
        <v>1</v>
      </c>
    </row>
    <row r="110" spans="1:14" x14ac:dyDescent="0.25">
      <c r="A110">
        <v>1997</v>
      </c>
      <c r="B110" t="s">
        <v>85</v>
      </c>
      <c r="C110" t="s">
        <v>18</v>
      </c>
      <c r="D110" t="s">
        <v>89</v>
      </c>
      <c r="E110" s="1">
        <v>45618</v>
      </c>
      <c r="F110" s="1">
        <v>14504</v>
      </c>
      <c r="G110" s="1">
        <v>76733</v>
      </c>
      <c r="H110" s="1">
        <v>15875</v>
      </c>
      <c r="I110">
        <v>1</v>
      </c>
      <c r="J110">
        <v>2.5</v>
      </c>
      <c r="K110">
        <v>0.79</v>
      </c>
      <c r="L110">
        <v>4.12</v>
      </c>
      <c r="M110">
        <v>0.85</v>
      </c>
      <c r="N110">
        <v>1</v>
      </c>
    </row>
    <row r="111" spans="1:14" x14ac:dyDescent="0.25">
      <c r="A111">
        <v>1996</v>
      </c>
      <c r="B111" t="s">
        <v>85</v>
      </c>
      <c r="C111" t="s">
        <v>18</v>
      </c>
      <c r="D111" t="s">
        <v>89</v>
      </c>
      <c r="E111" s="1">
        <v>17565</v>
      </c>
      <c r="F111" s="1">
        <v>2342</v>
      </c>
      <c r="G111" s="1">
        <v>32788</v>
      </c>
      <c r="H111" s="1">
        <v>7767</v>
      </c>
      <c r="I111">
        <v>1</v>
      </c>
      <c r="J111">
        <v>1</v>
      </c>
      <c r="K111">
        <v>0.13</v>
      </c>
      <c r="L111">
        <v>1.81</v>
      </c>
      <c r="M111">
        <v>0.43</v>
      </c>
      <c r="N111">
        <v>1</v>
      </c>
    </row>
    <row r="112" spans="1:14" x14ac:dyDescent="0.25">
      <c r="A112">
        <v>1995</v>
      </c>
      <c r="B112" t="s">
        <v>85</v>
      </c>
      <c r="C112" t="s">
        <v>18</v>
      </c>
      <c r="D112" t="s">
        <v>89</v>
      </c>
      <c r="E112" s="1">
        <v>38977</v>
      </c>
      <c r="F112" s="1">
        <v>15635</v>
      </c>
      <c r="G112" s="1">
        <v>62320</v>
      </c>
      <c r="H112" s="1">
        <v>11910</v>
      </c>
      <c r="I112">
        <v>1</v>
      </c>
      <c r="J112">
        <v>2.2000000000000002</v>
      </c>
      <c r="K112">
        <v>0.9</v>
      </c>
      <c r="L112">
        <v>3.54</v>
      </c>
      <c r="M112">
        <v>0.67</v>
      </c>
      <c r="N112">
        <v>1</v>
      </c>
    </row>
    <row r="113" spans="1:14" x14ac:dyDescent="0.25">
      <c r="A113">
        <v>1994</v>
      </c>
      <c r="B113" t="s">
        <v>85</v>
      </c>
      <c r="C113" t="s">
        <v>18</v>
      </c>
      <c r="D113" t="s">
        <v>89</v>
      </c>
      <c r="E113" s="1">
        <v>53551</v>
      </c>
      <c r="F113" s="1">
        <v>23346</v>
      </c>
      <c r="G113" s="1">
        <v>83756</v>
      </c>
      <c r="H113" s="1">
        <v>15411</v>
      </c>
      <c r="I113">
        <v>0</v>
      </c>
      <c r="J113">
        <v>3.1</v>
      </c>
      <c r="K113">
        <v>1.37</v>
      </c>
      <c r="L113">
        <v>4.8499999999999996</v>
      </c>
      <c r="M113">
        <v>0.89</v>
      </c>
      <c r="N113">
        <v>0</v>
      </c>
    </row>
    <row r="114" spans="1:14" x14ac:dyDescent="0.25">
      <c r="A114">
        <v>1993</v>
      </c>
      <c r="B114" t="s">
        <v>85</v>
      </c>
      <c r="C114" t="s">
        <v>18</v>
      </c>
      <c r="D114" t="s">
        <v>89</v>
      </c>
      <c r="E114" s="1">
        <v>56520</v>
      </c>
      <c r="F114" s="1">
        <v>19703</v>
      </c>
      <c r="G114" s="1">
        <v>93337</v>
      </c>
      <c r="H114" s="1">
        <v>18785</v>
      </c>
      <c r="I114">
        <v>0</v>
      </c>
      <c r="J114">
        <v>3.4</v>
      </c>
      <c r="K114">
        <v>1.21</v>
      </c>
      <c r="L114">
        <v>5.6</v>
      </c>
      <c r="M114">
        <v>1.1200000000000001</v>
      </c>
      <c r="N114">
        <v>0</v>
      </c>
    </row>
    <row r="115" spans="1:14" x14ac:dyDescent="0.25">
      <c r="A115">
        <v>2020</v>
      </c>
      <c r="B115" t="s">
        <v>86</v>
      </c>
      <c r="C115" t="s">
        <v>18</v>
      </c>
      <c r="D115" t="s">
        <v>89</v>
      </c>
      <c r="E115" s="1">
        <v>15939</v>
      </c>
      <c r="F115">
        <v>790</v>
      </c>
      <c r="G115" s="1">
        <v>31087</v>
      </c>
      <c r="H115" s="1">
        <v>7729</v>
      </c>
      <c r="I115">
        <v>1</v>
      </c>
      <c r="J115">
        <v>3.3</v>
      </c>
      <c r="K115">
        <v>0.2</v>
      </c>
      <c r="L115">
        <v>6.43</v>
      </c>
      <c r="M115">
        <v>1.59</v>
      </c>
      <c r="N115">
        <v>1</v>
      </c>
    </row>
    <row r="116" spans="1:14" x14ac:dyDescent="0.25">
      <c r="A116">
        <v>2019</v>
      </c>
      <c r="B116" t="s">
        <v>86</v>
      </c>
      <c r="C116" t="s">
        <v>18</v>
      </c>
      <c r="D116" t="s">
        <v>89</v>
      </c>
      <c r="E116" s="1">
        <v>8964</v>
      </c>
      <c r="F116">
        <v>0</v>
      </c>
      <c r="G116" s="1">
        <v>20447</v>
      </c>
      <c r="H116" s="1">
        <v>5859</v>
      </c>
      <c r="I116">
        <v>1</v>
      </c>
      <c r="J116">
        <v>1.8</v>
      </c>
      <c r="K116">
        <v>0</v>
      </c>
      <c r="L116">
        <v>4.0999999999999996</v>
      </c>
      <c r="M116">
        <v>1.17</v>
      </c>
      <c r="N116">
        <v>1</v>
      </c>
    </row>
    <row r="117" spans="1:14" x14ac:dyDescent="0.25">
      <c r="A117">
        <v>2018</v>
      </c>
      <c r="B117" t="s">
        <v>86</v>
      </c>
      <c r="C117" t="s">
        <v>18</v>
      </c>
      <c r="D117" t="s">
        <v>89</v>
      </c>
      <c r="E117" s="1">
        <v>12370</v>
      </c>
      <c r="F117">
        <v>0</v>
      </c>
      <c r="G117" s="1">
        <v>25359</v>
      </c>
      <c r="H117" s="1">
        <v>6627</v>
      </c>
      <c r="I117">
        <v>1</v>
      </c>
      <c r="J117">
        <v>2.4</v>
      </c>
      <c r="K117">
        <v>0</v>
      </c>
      <c r="L117">
        <v>4.92</v>
      </c>
      <c r="M117">
        <v>1.28</v>
      </c>
      <c r="N117">
        <v>1</v>
      </c>
    </row>
    <row r="118" spans="1:14" x14ac:dyDescent="0.25">
      <c r="A118">
        <v>2017</v>
      </c>
      <c r="B118" t="s">
        <v>86</v>
      </c>
      <c r="C118" t="s">
        <v>18</v>
      </c>
      <c r="D118" t="s">
        <v>89</v>
      </c>
      <c r="E118" s="1">
        <v>20320</v>
      </c>
      <c r="F118" s="1">
        <v>2403</v>
      </c>
      <c r="G118" s="1">
        <v>38238</v>
      </c>
      <c r="H118" s="1">
        <v>9142</v>
      </c>
      <c r="I118">
        <v>1</v>
      </c>
      <c r="J118">
        <v>4.0999999999999996</v>
      </c>
      <c r="K118">
        <v>0.52</v>
      </c>
      <c r="L118">
        <v>7.71</v>
      </c>
      <c r="M118">
        <v>1.83</v>
      </c>
      <c r="N118">
        <v>1</v>
      </c>
    </row>
    <row r="119" spans="1:14" x14ac:dyDescent="0.25">
      <c r="A119">
        <v>2016</v>
      </c>
      <c r="B119" t="s">
        <v>86</v>
      </c>
      <c r="C119" t="s">
        <v>18</v>
      </c>
      <c r="D119" t="s">
        <v>89</v>
      </c>
      <c r="E119" s="1">
        <v>51640</v>
      </c>
      <c r="F119" s="1">
        <v>21294</v>
      </c>
      <c r="G119" s="1">
        <v>81985</v>
      </c>
      <c r="H119" s="1">
        <v>15482</v>
      </c>
      <c r="I119">
        <v>1</v>
      </c>
      <c r="J119">
        <v>10.3</v>
      </c>
      <c r="K119">
        <v>4.37</v>
      </c>
      <c r="L119">
        <v>16.190000000000001</v>
      </c>
      <c r="M119">
        <v>3.02</v>
      </c>
      <c r="N119">
        <v>1</v>
      </c>
    </row>
    <row r="120" spans="1:14" x14ac:dyDescent="0.25">
      <c r="A120">
        <v>2015</v>
      </c>
      <c r="B120" t="s">
        <v>86</v>
      </c>
      <c r="C120" t="s">
        <v>18</v>
      </c>
      <c r="D120" t="s">
        <v>89</v>
      </c>
      <c r="E120" s="1">
        <v>10944</v>
      </c>
      <c r="F120">
        <v>0</v>
      </c>
      <c r="G120" s="1">
        <v>25528</v>
      </c>
      <c r="H120" s="1">
        <v>7441</v>
      </c>
      <c r="I120">
        <v>1</v>
      </c>
      <c r="J120">
        <v>2.1</v>
      </c>
      <c r="K120">
        <v>0</v>
      </c>
      <c r="L120">
        <v>4.96</v>
      </c>
      <c r="M120">
        <v>1.44</v>
      </c>
      <c r="N120">
        <v>1</v>
      </c>
    </row>
    <row r="121" spans="1:14" x14ac:dyDescent="0.25">
      <c r="A121">
        <v>2014</v>
      </c>
      <c r="B121" t="s">
        <v>86</v>
      </c>
      <c r="C121" t="s">
        <v>18</v>
      </c>
      <c r="D121" t="s">
        <v>89</v>
      </c>
      <c r="E121" s="1">
        <v>39562</v>
      </c>
      <c r="F121" s="1">
        <v>10214</v>
      </c>
      <c r="G121" s="1">
        <v>68910</v>
      </c>
      <c r="H121" s="1">
        <v>14974</v>
      </c>
      <c r="I121">
        <v>1</v>
      </c>
      <c r="J121">
        <v>7.8</v>
      </c>
      <c r="K121">
        <v>2.12</v>
      </c>
      <c r="L121">
        <v>13.46</v>
      </c>
      <c r="M121">
        <v>2.89</v>
      </c>
      <c r="N121">
        <v>1</v>
      </c>
    </row>
    <row r="122" spans="1:14" x14ac:dyDescent="0.25">
      <c r="A122">
        <v>2013</v>
      </c>
      <c r="B122" t="s">
        <v>86</v>
      </c>
      <c r="C122" t="s">
        <v>18</v>
      </c>
      <c r="D122" t="s">
        <v>89</v>
      </c>
      <c r="E122" s="1">
        <v>42063</v>
      </c>
      <c r="F122" s="1">
        <v>11942</v>
      </c>
      <c r="G122" s="1">
        <v>72183</v>
      </c>
      <c r="H122" s="1">
        <v>15368</v>
      </c>
      <c r="I122">
        <v>1</v>
      </c>
      <c r="J122">
        <v>8.1999999999999993</v>
      </c>
      <c r="K122">
        <v>2.48</v>
      </c>
      <c r="L122">
        <v>13.85</v>
      </c>
      <c r="M122">
        <v>2.9</v>
      </c>
      <c r="N122">
        <v>1</v>
      </c>
    </row>
    <row r="123" spans="1:14" x14ac:dyDescent="0.25">
      <c r="A123">
        <v>2012</v>
      </c>
      <c r="B123" t="s">
        <v>86</v>
      </c>
      <c r="C123" t="s">
        <v>18</v>
      </c>
      <c r="D123" t="s">
        <v>89</v>
      </c>
      <c r="E123" s="1">
        <v>35192</v>
      </c>
      <c r="F123" s="1">
        <v>7988</v>
      </c>
      <c r="G123" s="1">
        <v>62395</v>
      </c>
      <c r="H123" s="1">
        <v>13880</v>
      </c>
      <c r="I123">
        <v>1</v>
      </c>
      <c r="J123">
        <v>7</v>
      </c>
      <c r="K123">
        <v>1.65</v>
      </c>
      <c r="L123">
        <v>12.28</v>
      </c>
      <c r="M123">
        <v>2.71</v>
      </c>
      <c r="N123">
        <v>1</v>
      </c>
    </row>
    <row r="124" spans="1:14" x14ac:dyDescent="0.25">
      <c r="A124">
        <v>2011</v>
      </c>
      <c r="B124" t="s">
        <v>86</v>
      </c>
      <c r="C124" t="s">
        <v>18</v>
      </c>
      <c r="D124" t="s">
        <v>89</v>
      </c>
      <c r="E124" s="1">
        <v>19759</v>
      </c>
      <c r="F124" s="1">
        <v>2100</v>
      </c>
      <c r="G124" s="1">
        <v>37418</v>
      </c>
      <c r="H124" s="1">
        <v>9010</v>
      </c>
      <c r="I124">
        <v>1</v>
      </c>
      <c r="J124">
        <v>4</v>
      </c>
      <c r="K124">
        <v>0.47</v>
      </c>
      <c r="L124">
        <v>7.48</v>
      </c>
      <c r="M124">
        <v>1.79</v>
      </c>
      <c r="N124">
        <v>1</v>
      </c>
    </row>
    <row r="125" spans="1:14" x14ac:dyDescent="0.25">
      <c r="A125">
        <v>2010</v>
      </c>
      <c r="B125" t="s">
        <v>86</v>
      </c>
      <c r="C125" t="s">
        <v>18</v>
      </c>
      <c r="D125" t="s">
        <v>89</v>
      </c>
      <c r="E125" s="1">
        <v>5387</v>
      </c>
      <c r="F125">
        <v>0</v>
      </c>
      <c r="G125" s="1">
        <v>13554</v>
      </c>
      <c r="H125" s="1">
        <v>4167</v>
      </c>
      <c r="I125">
        <v>1</v>
      </c>
      <c r="J125">
        <v>1.1000000000000001</v>
      </c>
      <c r="K125">
        <v>0</v>
      </c>
      <c r="L125">
        <v>2.71</v>
      </c>
      <c r="M125">
        <v>0.83</v>
      </c>
      <c r="N125">
        <v>1</v>
      </c>
    </row>
    <row r="126" spans="1:14" x14ac:dyDescent="0.25">
      <c r="A126">
        <v>2009</v>
      </c>
      <c r="B126" t="s">
        <v>86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86</v>
      </c>
      <c r="C127" t="s">
        <v>18</v>
      </c>
      <c r="D127" t="s">
        <v>89</v>
      </c>
      <c r="E127" s="1">
        <v>33248</v>
      </c>
      <c r="F127" s="1">
        <v>3004</v>
      </c>
      <c r="G127" s="1">
        <v>63492</v>
      </c>
      <c r="H127" s="1">
        <v>15431</v>
      </c>
      <c r="I127">
        <v>1</v>
      </c>
      <c r="J127">
        <v>7</v>
      </c>
      <c r="K127">
        <v>0.72</v>
      </c>
      <c r="L127">
        <v>13.33</v>
      </c>
      <c r="M127">
        <v>3.22</v>
      </c>
      <c r="N127">
        <v>1</v>
      </c>
    </row>
    <row r="128" spans="1:14" x14ac:dyDescent="0.25">
      <c r="A128">
        <v>2007</v>
      </c>
      <c r="B128" t="s">
        <v>86</v>
      </c>
      <c r="C128" t="s">
        <v>18</v>
      </c>
      <c r="D128" t="s">
        <v>89</v>
      </c>
      <c r="E128" s="1">
        <v>3438</v>
      </c>
      <c r="F128">
        <v>0</v>
      </c>
      <c r="G128" s="1">
        <v>7410</v>
      </c>
      <c r="H128" s="1">
        <v>2027</v>
      </c>
      <c r="I128">
        <v>1</v>
      </c>
      <c r="J128">
        <v>0.7</v>
      </c>
      <c r="K128">
        <v>0</v>
      </c>
      <c r="L128">
        <v>1.59</v>
      </c>
      <c r="M128">
        <v>0.43</v>
      </c>
      <c r="N128">
        <v>1</v>
      </c>
    </row>
    <row r="129" spans="1:14" x14ac:dyDescent="0.25">
      <c r="A129">
        <v>2006</v>
      </c>
      <c r="B129" t="s">
        <v>86</v>
      </c>
      <c r="C129" t="s">
        <v>18</v>
      </c>
      <c r="D129" t="s">
        <v>89</v>
      </c>
      <c r="E129" s="1">
        <v>19910</v>
      </c>
      <c r="F129">
        <v>947</v>
      </c>
      <c r="G129" s="1">
        <v>38873</v>
      </c>
      <c r="H129" s="1">
        <v>9675</v>
      </c>
      <c r="I129">
        <v>1</v>
      </c>
      <c r="J129">
        <v>4.3</v>
      </c>
      <c r="K129">
        <v>0.25</v>
      </c>
      <c r="L129">
        <v>8.44</v>
      </c>
      <c r="M129">
        <v>2.09</v>
      </c>
      <c r="N129">
        <v>1</v>
      </c>
    </row>
    <row r="130" spans="1:14" x14ac:dyDescent="0.25">
      <c r="A130">
        <v>2005</v>
      </c>
      <c r="B130" t="s">
        <v>86</v>
      </c>
      <c r="C130" t="s">
        <v>18</v>
      </c>
      <c r="D130" t="s">
        <v>89</v>
      </c>
      <c r="E130" s="1">
        <v>3450</v>
      </c>
      <c r="F130">
        <v>0</v>
      </c>
      <c r="G130" s="1">
        <v>10638</v>
      </c>
      <c r="H130" s="1">
        <v>3667</v>
      </c>
      <c r="I130">
        <v>1</v>
      </c>
      <c r="J130">
        <v>0.8</v>
      </c>
      <c r="K130">
        <v>0</v>
      </c>
      <c r="L130">
        <v>2.4300000000000002</v>
      </c>
      <c r="M130">
        <v>0.84</v>
      </c>
      <c r="N130">
        <v>1</v>
      </c>
    </row>
    <row r="131" spans="1:14" x14ac:dyDescent="0.25">
      <c r="A131">
        <v>2004</v>
      </c>
      <c r="B131" t="s">
        <v>86</v>
      </c>
      <c r="C131" t="s">
        <v>18</v>
      </c>
      <c r="D131" t="s">
        <v>89</v>
      </c>
      <c r="E131" s="1">
        <v>8987</v>
      </c>
      <c r="F131">
        <v>0</v>
      </c>
      <c r="G131" s="1">
        <v>20620</v>
      </c>
      <c r="H131" s="1">
        <v>5935</v>
      </c>
      <c r="I131">
        <v>1</v>
      </c>
      <c r="J131">
        <v>1.9</v>
      </c>
      <c r="K131">
        <v>0</v>
      </c>
      <c r="L131">
        <v>4.41</v>
      </c>
      <c r="M131">
        <v>1.27</v>
      </c>
      <c r="N131">
        <v>1</v>
      </c>
    </row>
    <row r="132" spans="1:14" x14ac:dyDescent="0.25">
      <c r="A132">
        <v>2003</v>
      </c>
      <c r="B132" t="s">
        <v>86</v>
      </c>
      <c r="C132" t="s">
        <v>18</v>
      </c>
      <c r="D132" t="s">
        <v>89</v>
      </c>
      <c r="E132" s="1">
        <v>8926</v>
      </c>
      <c r="F132">
        <v>0</v>
      </c>
      <c r="G132" s="1">
        <v>20259</v>
      </c>
      <c r="H132" s="1">
        <v>5782</v>
      </c>
      <c r="I132">
        <v>1</v>
      </c>
      <c r="J132">
        <v>2</v>
      </c>
      <c r="K132">
        <v>0</v>
      </c>
      <c r="L132">
        <v>4.41</v>
      </c>
      <c r="M132">
        <v>1.26</v>
      </c>
      <c r="N132">
        <v>1</v>
      </c>
    </row>
    <row r="133" spans="1:14" x14ac:dyDescent="0.25">
      <c r="A133">
        <v>2002</v>
      </c>
      <c r="B133" t="s">
        <v>86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86</v>
      </c>
      <c r="C134" t="s">
        <v>18</v>
      </c>
      <c r="D134" t="s">
        <v>89</v>
      </c>
      <c r="E134" s="1">
        <v>4477</v>
      </c>
      <c r="F134">
        <v>0</v>
      </c>
      <c r="G134" s="1">
        <v>12142</v>
      </c>
      <c r="H134" s="1">
        <v>3911</v>
      </c>
      <c r="I134">
        <v>1</v>
      </c>
      <c r="J134">
        <v>1</v>
      </c>
      <c r="K134">
        <v>0</v>
      </c>
      <c r="L134">
        <v>2.58</v>
      </c>
      <c r="M134">
        <v>0.83</v>
      </c>
      <c r="N134">
        <v>1</v>
      </c>
    </row>
    <row r="135" spans="1:14" x14ac:dyDescent="0.25">
      <c r="A135">
        <v>2000</v>
      </c>
      <c r="B135" t="s">
        <v>86</v>
      </c>
      <c r="C135" t="s">
        <v>18</v>
      </c>
      <c r="D135" t="s">
        <v>89</v>
      </c>
      <c r="E135" s="1">
        <v>3854</v>
      </c>
      <c r="F135">
        <v>0</v>
      </c>
      <c r="G135" s="1">
        <v>10436</v>
      </c>
      <c r="H135" s="1">
        <v>3358</v>
      </c>
      <c r="I135">
        <v>1</v>
      </c>
      <c r="J135">
        <v>0.8</v>
      </c>
      <c r="K135">
        <v>0</v>
      </c>
      <c r="L135">
        <v>2.21</v>
      </c>
      <c r="M135">
        <v>0.71</v>
      </c>
      <c r="N135">
        <v>1</v>
      </c>
    </row>
    <row r="136" spans="1:14" x14ac:dyDescent="0.25">
      <c r="A136">
        <v>1999</v>
      </c>
      <c r="B136" t="s">
        <v>86</v>
      </c>
      <c r="C136" t="s">
        <v>18</v>
      </c>
      <c r="D136" t="s">
        <v>89</v>
      </c>
      <c r="E136" s="1">
        <v>43711</v>
      </c>
      <c r="F136" s="1">
        <v>13827</v>
      </c>
      <c r="G136" s="1">
        <v>73595</v>
      </c>
      <c r="H136" s="1">
        <v>15247</v>
      </c>
      <c r="I136">
        <v>1</v>
      </c>
      <c r="J136">
        <v>9.1</v>
      </c>
      <c r="K136">
        <v>3</v>
      </c>
      <c r="L136">
        <v>15.14</v>
      </c>
      <c r="M136">
        <v>3.1</v>
      </c>
      <c r="N136">
        <v>1</v>
      </c>
    </row>
    <row r="137" spans="1:14" x14ac:dyDescent="0.25">
      <c r="A137">
        <v>1998</v>
      </c>
      <c r="B137" t="s">
        <v>86</v>
      </c>
      <c r="C137" t="s">
        <v>18</v>
      </c>
      <c r="D137" t="s">
        <v>89</v>
      </c>
      <c r="E137" s="1">
        <v>12982</v>
      </c>
      <c r="F137">
        <v>931</v>
      </c>
      <c r="G137" s="1">
        <v>25034</v>
      </c>
      <c r="H137" s="1">
        <v>6149</v>
      </c>
      <c r="I137">
        <v>1</v>
      </c>
      <c r="J137">
        <v>2.6</v>
      </c>
      <c r="K137">
        <v>0.21</v>
      </c>
      <c r="L137">
        <v>5.03</v>
      </c>
      <c r="M137">
        <v>1.23</v>
      </c>
      <c r="N137">
        <v>1</v>
      </c>
    </row>
    <row r="138" spans="1:14" x14ac:dyDescent="0.25">
      <c r="A138">
        <v>1997</v>
      </c>
      <c r="B138" t="s">
        <v>86</v>
      </c>
      <c r="C138" t="s">
        <v>18</v>
      </c>
      <c r="D138" t="s">
        <v>89</v>
      </c>
      <c r="E138" s="1">
        <v>13445</v>
      </c>
      <c r="F138">
        <v>0</v>
      </c>
      <c r="G138" s="1">
        <v>28552</v>
      </c>
      <c r="H138" s="1">
        <v>7708</v>
      </c>
      <c r="I138">
        <v>1</v>
      </c>
      <c r="J138">
        <v>2.8</v>
      </c>
      <c r="K138">
        <v>0</v>
      </c>
      <c r="L138">
        <v>5.84</v>
      </c>
      <c r="M138">
        <v>1.57</v>
      </c>
      <c r="N138">
        <v>1</v>
      </c>
    </row>
    <row r="139" spans="1:14" x14ac:dyDescent="0.25">
      <c r="A139">
        <v>1996</v>
      </c>
      <c r="B139" t="s">
        <v>86</v>
      </c>
      <c r="C139" t="s">
        <v>18</v>
      </c>
      <c r="D139" t="s">
        <v>89</v>
      </c>
      <c r="E139" s="1">
        <v>21620</v>
      </c>
      <c r="F139" s="1">
        <v>4391</v>
      </c>
      <c r="G139" s="1">
        <v>38850</v>
      </c>
      <c r="H139" s="1">
        <v>8791</v>
      </c>
      <c r="I139">
        <v>1</v>
      </c>
      <c r="J139">
        <v>4.5</v>
      </c>
      <c r="K139">
        <v>0.96</v>
      </c>
      <c r="L139">
        <v>8.0399999999999991</v>
      </c>
      <c r="M139">
        <v>1.81</v>
      </c>
      <c r="N139">
        <v>1</v>
      </c>
    </row>
    <row r="140" spans="1:14" x14ac:dyDescent="0.25">
      <c r="A140">
        <v>1995</v>
      </c>
      <c r="B140" t="s">
        <v>86</v>
      </c>
      <c r="C140" t="s">
        <v>18</v>
      </c>
      <c r="D140" t="s">
        <v>89</v>
      </c>
      <c r="E140" s="1">
        <v>54394</v>
      </c>
      <c r="F140" s="1">
        <v>25788</v>
      </c>
      <c r="G140" s="1">
        <v>82999</v>
      </c>
      <c r="H140" s="1">
        <v>14595</v>
      </c>
      <c r="I140">
        <v>0</v>
      </c>
      <c r="J140">
        <v>11.2</v>
      </c>
      <c r="K140">
        <v>5.47</v>
      </c>
      <c r="L140">
        <v>17.010000000000002</v>
      </c>
      <c r="M140">
        <v>2.94</v>
      </c>
      <c r="N140">
        <v>0</v>
      </c>
    </row>
    <row r="141" spans="1:14" x14ac:dyDescent="0.25">
      <c r="A141">
        <v>1994</v>
      </c>
      <c r="B141" t="s">
        <v>86</v>
      </c>
      <c r="C141" t="s">
        <v>18</v>
      </c>
      <c r="D141" t="s">
        <v>89</v>
      </c>
      <c r="E141" s="1">
        <v>24831</v>
      </c>
      <c r="F141" s="1">
        <v>5466</v>
      </c>
      <c r="G141" s="1">
        <v>44196</v>
      </c>
      <c r="H141" s="1">
        <v>9880</v>
      </c>
      <c r="I141">
        <v>1</v>
      </c>
      <c r="J141">
        <v>5.2</v>
      </c>
      <c r="K141">
        <v>1.18</v>
      </c>
      <c r="L141">
        <v>9.16</v>
      </c>
      <c r="M141">
        <v>2.04</v>
      </c>
      <c r="N141">
        <v>1</v>
      </c>
    </row>
    <row r="142" spans="1:14" x14ac:dyDescent="0.25">
      <c r="A142">
        <v>1993</v>
      </c>
      <c r="B142" t="s">
        <v>86</v>
      </c>
      <c r="C142" t="s">
        <v>18</v>
      </c>
      <c r="D142" t="s">
        <v>89</v>
      </c>
      <c r="E142" s="1">
        <v>120137</v>
      </c>
      <c r="F142" s="1">
        <v>62183</v>
      </c>
      <c r="G142" s="1">
        <v>178092</v>
      </c>
      <c r="H142" s="1">
        <v>29569</v>
      </c>
      <c r="I142">
        <v>0</v>
      </c>
      <c r="J142">
        <v>24</v>
      </c>
      <c r="K142">
        <v>12.85</v>
      </c>
      <c r="L142">
        <v>35.11</v>
      </c>
      <c r="M142">
        <v>5.68</v>
      </c>
      <c r="N142">
        <v>0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22B3-4A89-4780-B006-655F4D853F43}">
  <dimension ref="A1:AA142"/>
  <sheetViews>
    <sheetView topLeftCell="N22" workbookViewId="0">
      <selection activeCell="U29" sqref="U29"/>
    </sheetView>
  </sheetViews>
  <sheetFormatPr defaultRowHeight="15" x14ac:dyDescent="0.25"/>
  <cols>
    <col min="17" max="17" width="21" bestFit="1" customWidth="1"/>
    <col min="18" max="22" width="15.5703125" bestFit="1" customWidth="1"/>
    <col min="23" max="23" width="12" bestFit="1" customWidth="1"/>
  </cols>
  <sheetData>
    <row r="1" spans="1:27" ht="15.75" thickBot="1" x14ac:dyDescent="0.3">
      <c r="A1" t="s">
        <v>100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81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82</v>
      </c>
      <c r="C3" t="s">
        <v>18</v>
      </c>
      <c r="D3" t="s">
        <v>89</v>
      </c>
      <c r="E3" s="1">
        <v>113889</v>
      </c>
      <c r="F3" s="1">
        <v>62408</v>
      </c>
      <c r="G3" s="1">
        <v>165369</v>
      </c>
      <c r="H3" s="1">
        <v>26266</v>
      </c>
      <c r="I3">
        <v>0</v>
      </c>
      <c r="J3">
        <v>1.1000000000000001</v>
      </c>
      <c r="K3">
        <v>0.63</v>
      </c>
      <c r="L3">
        <v>1.66</v>
      </c>
      <c r="M3">
        <v>0.26</v>
      </c>
      <c r="N3">
        <v>0</v>
      </c>
      <c r="Q3" s="14">
        <v>2015</v>
      </c>
      <c r="R3" s="3">
        <v>3.8875463989437233E-2</v>
      </c>
      <c r="S3" s="3">
        <v>4.7737950026209175E-2</v>
      </c>
    </row>
    <row r="4" spans="1:27" x14ac:dyDescent="0.25">
      <c r="A4">
        <v>2019</v>
      </c>
      <c r="B4" t="s">
        <v>82</v>
      </c>
      <c r="C4" t="s">
        <v>18</v>
      </c>
      <c r="D4" t="s">
        <v>89</v>
      </c>
      <c r="E4" s="1">
        <v>193163</v>
      </c>
      <c r="F4" s="1">
        <v>120345</v>
      </c>
      <c r="G4" s="1">
        <v>265982</v>
      </c>
      <c r="H4" s="1">
        <v>37153</v>
      </c>
      <c r="I4">
        <v>0</v>
      </c>
      <c r="J4">
        <v>2</v>
      </c>
      <c r="K4">
        <v>1.23</v>
      </c>
      <c r="L4">
        <v>2.71</v>
      </c>
      <c r="M4">
        <v>0.38</v>
      </c>
      <c r="N4">
        <v>0</v>
      </c>
      <c r="Q4" s="14">
        <v>2016</v>
      </c>
      <c r="R4" s="3">
        <v>6.8791598535270948E-2</v>
      </c>
      <c r="S4" s="3">
        <v>4.0160460749945295E-2</v>
      </c>
    </row>
    <row r="5" spans="1:27" x14ac:dyDescent="0.25">
      <c r="A5">
        <v>2018</v>
      </c>
      <c r="B5" t="s">
        <v>82</v>
      </c>
      <c r="C5" t="s">
        <v>18</v>
      </c>
      <c r="D5" t="s">
        <v>89</v>
      </c>
      <c r="E5" s="1">
        <v>147964</v>
      </c>
      <c r="F5" s="1">
        <v>87310</v>
      </c>
      <c r="G5" s="1">
        <v>208618</v>
      </c>
      <c r="H5" s="1">
        <v>30947</v>
      </c>
      <c r="I5">
        <v>0</v>
      </c>
      <c r="J5">
        <v>1.5</v>
      </c>
      <c r="K5">
        <v>0.9</v>
      </c>
      <c r="L5">
        <v>2.14</v>
      </c>
      <c r="M5">
        <v>0.32</v>
      </c>
      <c r="N5">
        <v>0</v>
      </c>
      <c r="Q5" s="14">
        <v>2017</v>
      </c>
      <c r="R5" s="3">
        <v>1.8706043056637429E-2</v>
      </c>
      <c r="S5" s="3">
        <v>2.6725049249366539E-2</v>
      </c>
    </row>
    <row r="6" spans="1:27" x14ac:dyDescent="0.25">
      <c r="A6">
        <v>2017</v>
      </c>
      <c r="B6" t="s">
        <v>82</v>
      </c>
      <c r="C6" t="s">
        <v>18</v>
      </c>
      <c r="D6" t="s">
        <v>89</v>
      </c>
      <c r="E6" s="1">
        <v>54952</v>
      </c>
      <c r="F6" s="1">
        <v>22947</v>
      </c>
      <c r="G6" s="1">
        <v>86957</v>
      </c>
      <c r="H6" s="1">
        <v>16330</v>
      </c>
      <c r="I6">
        <v>0</v>
      </c>
      <c r="J6">
        <v>0.6</v>
      </c>
      <c r="K6">
        <v>0.24</v>
      </c>
      <c r="L6">
        <v>0.9</v>
      </c>
      <c r="M6">
        <v>0.17</v>
      </c>
      <c r="N6">
        <v>0</v>
      </c>
      <c r="Q6" s="14">
        <v>2018</v>
      </c>
      <c r="R6" s="3">
        <v>9.5975685356109661E-2</v>
      </c>
      <c r="S6" s="3">
        <v>4.3983141603067988E-2</v>
      </c>
    </row>
    <row r="7" spans="1:27" ht="15.75" thickBot="1" x14ac:dyDescent="0.3">
      <c r="A7">
        <v>2016</v>
      </c>
      <c r="B7" t="s">
        <v>82</v>
      </c>
      <c r="C7" t="s">
        <v>18</v>
      </c>
      <c r="D7" t="s">
        <v>89</v>
      </c>
      <c r="E7" s="1">
        <v>87638</v>
      </c>
      <c r="F7" s="1">
        <v>45730</v>
      </c>
      <c r="G7" s="1">
        <v>129546</v>
      </c>
      <c r="H7" s="1">
        <v>21382</v>
      </c>
      <c r="I7">
        <v>0</v>
      </c>
      <c r="J7">
        <v>0.9</v>
      </c>
      <c r="K7">
        <v>0.48</v>
      </c>
      <c r="L7">
        <v>1.36</v>
      </c>
      <c r="M7">
        <v>0.22</v>
      </c>
      <c r="N7">
        <v>0</v>
      </c>
      <c r="Q7" s="16">
        <v>2019</v>
      </c>
      <c r="R7" s="28">
        <v>5.3006235770687943E-2</v>
      </c>
      <c r="S7" s="3">
        <v>3.1848281202119695E-2</v>
      </c>
    </row>
    <row r="8" spans="1:27" x14ac:dyDescent="0.25">
      <c r="A8">
        <v>2015</v>
      </c>
      <c r="B8" t="s">
        <v>82</v>
      </c>
      <c r="C8" t="s">
        <v>18</v>
      </c>
      <c r="D8" t="s">
        <v>89</v>
      </c>
      <c r="E8" s="1">
        <v>47581</v>
      </c>
      <c r="F8" s="1">
        <v>13024</v>
      </c>
      <c r="G8" s="1">
        <v>82137</v>
      </c>
      <c r="H8" s="1">
        <v>17631</v>
      </c>
      <c r="I8">
        <v>0</v>
      </c>
      <c r="J8">
        <v>0.5</v>
      </c>
      <c r="K8">
        <v>0.14000000000000001</v>
      </c>
      <c r="L8">
        <v>0.88</v>
      </c>
      <c r="M8">
        <v>0.19</v>
      </c>
      <c r="N8">
        <v>0</v>
      </c>
    </row>
    <row r="9" spans="1:27" x14ac:dyDescent="0.25">
      <c r="A9">
        <v>2014</v>
      </c>
      <c r="B9" t="s">
        <v>82</v>
      </c>
      <c r="C9" t="s">
        <v>18</v>
      </c>
      <c r="D9" t="s">
        <v>89</v>
      </c>
      <c r="E9" s="1">
        <v>22629</v>
      </c>
      <c r="F9" s="1">
        <v>1615</v>
      </c>
      <c r="G9" s="1">
        <v>43644</v>
      </c>
      <c r="H9" s="1">
        <v>10722</v>
      </c>
      <c r="I9">
        <v>1</v>
      </c>
      <c r="J9">
        <v>0.2</v>
      </c>
      <c r="K9">
        <v>0.02</v>
      </c>
      <c r="L9">
        <v>0.47</v>
      </c>
      <c r="M9">
        <v>0.12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82</v>
      </c>
      <c r="C10" t="s">
        <v>18</v>
      </c>
      <c r="D10" t="s">
        <v>89</v>
      </c>
      <c r="E10" s="1">
        <v>44022</v>
      </c>
      <c r="F10" s="1">
        <v>12981</v>
      </c>
      <c r="G10" s="1">
        <v>75063</v>
      </c>
      <c r="H10" s="1">
        <v>15838</v>
      </c>
      <c r="I10">
        <v>0</v>
      </c>
      <c r="J10">
        <v>0.5</v>
      </c>
      <c r="K10">
        <v>0.14000000000000001</v>
      </c>
      <c r="L10">
        <v>0.82</v>
      </c>
      <c r="M10">
        <v>0.17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82</v>
      </c>
      <c r="C11" t="s">
        <v>18</v>
      </c>
      <c r="D11" t="s">
        <v>89</v>
      </c>
      <c r="E11" s="1">
        <v>20894</v>
      </c>
      <c r="F11">
        <v>633</v>
      </c>
      <c r="G11" s="1">
        <v>41156</v>
      </c>
      <c r="H11" s="1">
        <v>10338</v>
      </c>
      <c r="I11">
        <v>1</v>
      </c>
      <c r="J11">
        <v>0.2</v>
      </c>
      <c r="K11">
        <v>0.01</v>
      </c>
      <c r="L11">
        <v>0.46</v>
      </c>
      <c r="M11">
        <v>0.12</v>
      </c>
      <c r="N11">
        <v>1</v>
      </c>
      <c r="Q11">
        <v>2015</v>
      </c>
      <c r="R11">
        <f>R3</f>
        <v>3.8875463989437233E-2</v>
      </c>
      <c r="S11">
        <f>1/(S3^2)</f>
        <v>438.80591082844211</v>
      </c>
      <c r="T11">
        <f>R11*S11</f>
        <v>17.058783384763306</v>
      </c>
      <c r="U11">
        <f>S11*R11^2</f>
        <v>0.66316811917797613</v>
      </c>
      <c r="V11">
        <f>S11^2</f>
        <v>192550.6273779787</v>
      </c>
      <c r="X11">
        <f>1/(S3^2+$S$31)</f>
        <v>438.80591082844211</v>
      </c>
      <c r="Y11">
        <f>X11*R11</f>
        <v>17.058783384763306</v>
      </c>
      <c r="Z11">
        <f>X11*R11^2</f>
        <v>0.66316811917797613</v>
      </c>
      <c r="AA11">
        <f>X11^2</f>
        <v>192550.6273779787</v>
      </c>
    </row>
    <row r="12" spans="1:27" x14ac:dyDescent="0.25">
      <c r="A12">
        <v>2011</v>
      </c>
      <c r="B12" t="s">
        <v>82</v>
      </c>
      <c r="C12" t="s">
        <v>18</v>
      </c>
      <c r="D12" t="s">
        <v>89</v>
      </c>
      <c r="E12" s="1">
        <v>59616</v>
      </c>
      <c r="F12" s="1">
        <v>24404</v>
      </c>
      <c r="G12" s="1">
        <v>94828</v>
      </c>
      <c r="H12" s="1">
        <v>17966</v>
      </c>
      <c r="I12">
        <v>0</v>
      </c>
      <c r="J12">
        <v>0.7</v>
      </c>
      <c r="K12">
        <v>0.28000000000000003</v>
      </c>
      <c r="L12">
        <v>1.0900000000000001</v>
      </c>
      <c r="M12">
        <v>0.21</v>
      </c>
      <c r="N12">
        <v>0</v>
      </c>
      <c r="Q12">
        <v>2016</v>
      </c>
      <c r="R12">
        <f>R4</f>
        <v>6.8791598535270948E-2</v>
      </c>
      <c r="S12">
        <f t="shared" ref="S12:S15" si="0">1/(S4^2)</f>
        <v>620.01561401336028</v>
      </c>
      <c r="T12">
        <f t="shared" ref="T12:T15" si="1">R12*S12</f>
        <v>42.65186520480659</v>
      </c>
      <c r="U12">
        <f t="shared" ref="U12:U15" si="2">S12*R12^2</f>
        <v>2.9340899879495468</v>
      </c>
      <c r="V12">
        <f t="shared" ref="V12:V15" si="3">S12^2</f>
        <v>384419.36162036413</v>
      </c>
      <c r="X12">
        <f>1/(S4^2+$S$31)</f>
        <v>620.01561401336028</v>
      </c>
      <c r="Y12">
        <f t="shared" ref="Y12:Y15" si="4">X12*R12</f>
        <v>42.65186520480659</v>
      </c>
      <c r="Z12">
        <f t="shared" ref="Z12:Z15" si="5">X12*R12^2</f>
        <v>2.9340899879495468</v>
      </c>
      <c r="AA12">
        <f>X12^2</f>
        <v>384419.36162036413</v>
      </c>
    </row>
    <row r="13" spans="1:27" x14ac:dyDescent="0.25">
      <c r="A13">
        <v>2010</v>
      </c>
      <c r="B13" t="s">
        <v>82</v>
      </c>
      <c r="C13" t="s">
        <v>18</v>
      </c>
      <c r="D13" t="s">
        <v>89</v>
      </c>
      <c r="E13" s="1">
        <v>16823</v>
      </c>
      <c r="F13">
        <v>382</v>
      </c>
      <c r="G13" s="1">
        <v>33263</v>
      </c>
      <c r="H13" s="1">
        <v>8388</v>
      </c>
      <c r="I13">
        <v>1</v>
      </c>
      <c r="J13">
        <v>0.2</v>
      </c>
      <c r="K13">
        <v>0</v>
      </c>
      <c r="L13">
        <v>0.39</v>
      </c>
      <c r="M13">
        <v>0.1</v>
      </c>
      <c r="N13">
        <v>1</v>
      </c>
      <c r="Q13">
        <v>2017</v>
      </c>
      <c r="R13">
        <f>R5</f>
        <v>1.8706043056637429E-2</v>
      </c>
      <c r="S13">
        <f t="shared" si="0"/>
        <v>1400.1126245925934</v>
      </c>
      <c r="T13">
        <f t="shared" si="1"/>
        <v>26.190567039770691</v>
      </c>
      <c r="U13">
        <f t="shared" si="2"/>
        <v>0.48992187472369958</v>
      </c>
      <c r="V13">
        <f t="shared" si="3"/>
        <v>1960315.3615435604</v>
      </c>
      <c r="X13">
        <f>1/(S5^2+$S$31)</f>
        <v>1400.1126245925934</v>
      </c>
      <c r="Y13">
        <f t="shared" si="4"/>
        <v>26.190567039770691</v>
      </c>
      <c r="Z13">
        <f t="shared" si="5"/>
        <v>0.48992187472369958</v>
      </c>
      <c r="AA13">
        <f>X13^2</f>
        <v>1960315.3615435604</v>
      </c>
    </row>
    <row r="14" spans="1:27" x14ac:dyDescent="0.25">
      <c r="A14">
        <v>2009</v>
      </c>
      <c r="B14" t="s">
        <v>82</v>
      </c>
      <c r="C14" t="s">
        <v>18</v>
      </c>
      <c r="D14" t="s">
        <v>89</v>
      </c>
      <c r="E14" s="1">
        <v>78158</v>
      </c>
      <c r="F14" s="1">
        <v>28720</v>
      </c>
      <c r="G14" s="1">
        <v>127597</v>
      </c>
      <c r="H14" s="1">
        <v>25224</v>
      </c>
      <c r="I14">
        <v>1</v>
      </c>
      <c r="J14">
        <v>0.9</v>
      </c>
      <c r="K14">
        <v>0.35</v>
      </c>
      <c r="L14">
        <v>1.54</v>
      </c>
      <c r="M14">
        <v>0.3</v>
      </c>
      <c r="N14">
        <v>1</v>
      </c>
      <c r="Q14">
        <v>2018</v>
      </c>
      <c r="R14">
        <f>R6</f>
        <v>9.5975685356109661E-2</v>
      </c>
      <c r="S14">
        <f t="shared" si="0"/>
        <v>516.92496456399067</v>
      </c>
      <c r="T14">
        <f t="shared" si="1"/>
        <v>49.612227751711707</v>
      </c>
      <c r="U14">
        <f t="shared" si="2"/>
        <v>4.7615675605139343</v>
      </c>
      <c r="V14">
        <f t="shared" si="3"/>
        <v>267211.41898948303</v>
      </c>
      <c r="X14">
        <f>1/(S6^2+$S$31)</f>
        <v>516.92496456399067</v>
      </c>
      <c r="Y14">
        <f t="shared" si="4"/>
        <v>49.612227751711707</v>
      </c>
      <c r="Z14">
        <f t="shared" si="5"/>
        <v>4.7615675605139343</v>
      </c>
      <c r="AA14">
        <f>X14^2</f>
        <v>267211.41898948303</v>
      </c>
    </row>
    <row r="15" spans="1:27" x14ac:dyDescent="0.25">
      <c r="A15">
        <v>2008</v>
      </c>
      <c r="B15" t="s">
        <v>82</v>
      </c>
      <c r="C15" t="s">
        <v>18</v>
      </c>
      <c r="D15" t="s">
        <v>89</v>
      </c>
      <c r="E15" s="1">
        <v>73403</v>
      </c>
      <c r="F15" s="1">
        <v>25373</v>
      </c>
      <c r="G15" s="1">
        <v>121433</v>
      </c>
      <c r="H15" s="1">
        <v>24506</v>
      </c>
      <c r="I15">
        <v>1</v>
      </c>
      <c r="J15">
        <v>0.9</v>
      </c>
      <c r="K15">
        <v>0.31</v>
      </c>
      <c r="L15">
        <v>1.48</v>
      </c>
      <c r="M15">
        <v>0.3</v>
      </c>
      <c r="N15">
        <v>1</v>
      </c>
      <c r="Q15">
        <v>2019</v>
      </c>
      <c r="R15">
        <f>R7</f>
        <v>5.3006235770687943E-2</v>
      </c>
      <c r="S15">
        <f t="shared" si="0"/>
        <v>985.88895606173219</v>
      </c>
      <c r="T15">
        <f t="shared" si="1"/>
        <v>52.258262448725581</v>
      </c>
      <c r="U15">
        <f t="shared" si="2"/>
        <v>2.7700137803236364</v>
      </c>
      <c r="V15">
        <f t="shared" si="3"/>
        <v>971977.03368449211</v>
      </c>
      <c r="X15">
        <f>1/(S7^2+$S$31)</f>
        <v>985.88895606173219</v>
      </c>
      <c r="Y15">
        <f t="shared" si="4"/>
        <v>52.258262448725581</v>
      </c>
      <c r="Z15">
        <f t="shared" si="5"/>
        <v>2.7700137803236364</v>
      </c>
      <c r="AA15">
        <f>X15^2</f>
        <v>971977.03368449211</v>
      </c>
    </row>
    <row r="16" spans="1:27" x14ac:dyDescent="0.25">
      <c r="A16">
        <v>2007</v>
      </c>
      <c r="B16" t="s">
        <v>82</v>
      </c>
      <c r="C16" t="s">
        <v>18</v>
      </c>
      <c r="D16" t="s">
        <v>89</v>
      </c>
      <c r="E16" s="1">
        <v>46470</v>
      </c>
      <c r="F16" s="1">
        <v>20944</v>
      </c>
      <c r="G16" s="1">
        <v>71995</v>
      </c>
      <c r="H16" s="1">
        <v>13024</v>
      </c>
      <c r="I16">
        <v>0</v>
      </c>
      <c r="J16">
        <v>0.6</v>
      </c>
      <c r="K16">
        <v>0.26</v>
      </c>
      <c r="L16">
        <v>0.88</v>
      </c>
      <c r="M16">
        <v>0.16</v>
      </c>
      <c r="N16">
        <v>0</v>
      </c>
      <c r="Q16" s="23" t="s">
        <v>33</v>
      </c>
      <c r="R16" s="23"/>
      <c r="S16">
        <f>SUM(S11:S15)</f>
        <v>3961.7480700601186</v>
      </c>
      <c r="T16">
        <f t="shared" ref="T16:V16" si="6">SUM(T11:T15)</f>
        <v>187.77170582977789</v>
      </c>
      <c r="U16">
        <f t="shared" si="6"/>
        <v>11.618761322688794</v>
      </c>
      <c r="V16">
        <f t="shared" si="6"/>
        <v>3776473.8032158781</v>
      </c>
      <c r="X16">
        <f>SUM(X11:X15)</f>
        <v>3961.7480700601186</v>
      </c>
      <c r="Y16">
        <f>SUM(Y11:Y15)</f>
        <v>187.77170582977789</v>
      </c>
      <c r="Z16">
        <f>SUM(Z11:Z15)</f>
        <v>11.618761322688794</v>
      </c>
      <c r="AA16">
        <f t="shared" ref="AA16" si="7">SUM(AA11:AA15)</f>
        <v>3776473.8032158781</v>
      </c>
    </row>
    <row r="17" spans="1:27" x14ac:dyDescent="0.25">
      <c r="A17">
        <v>2006</v>
      </c>
      <c r="B17" t="s">
        <v>82</v>
      </c>
      <c r="C17" t="s">
        <v>18</v>
      </c>
      <c r="D17" t="s">
        <v>89</v>
      </c>
      <c r="E17" s="1">
        <v>80955</v>
      </c>
      <c r="F17" s="1">
        <v>37113</v>
      </c>
      <c r="G17" s="1">
        <v>124798</v>
      </c>
      <c r="H17" s="1">
        <v>22369</v>
      </c>
      <c r="I17">
        <v>0</v>
      </c>
      <c r="J17">
        <v>1</v>
      </c>
      <c r="K17">
        <v>0.46</v>
      </c>
      <c r="L17">
        <v>1.55</v>
      </c>
      <c r="M17">
        <v>0.28000000000000003</v>
      </c>
      <c r="N17">
        <v>0</v>
      </c>
    </row>
    <row r="18" spans="1:27" x14ac:dyDescent="0.25">
      <c r="A18">
        <v>2005</v>
      </c>
      <c r="B18" t="s">
        <v>82</v>
      </c>
      <c r="C18" t="s">
        <v>18</v>
      </c>
      <c r="D18" t="s">
        <v>89</v>
      </c>
      <c r="E18" s="1">
        <v>40935</v>
      </c>
      <c r="F18" s="1">
        <v>11394</v>
      </c>
      <c r="G18" s="1">
        <v>70476</v>
      </c>
      <c r="H18" s="1">
        <v>15072</v>
      </c>
      <c r="I18">
        <v>1</v>
      </c>
      <c r="J18">
        <v>0.5</v>
      </c>
      <c r="K18">
        <v>0.14000000000000001</v>
      </c>
      <c r="L18">
        <v>0.88</v>
      </c>
      <c r="M18">
        <v>0.19</v>
      </c>
      <c r="N18">
        <v>1</v>
      </c>
      <c r="Q18" s="44" t="s">
        <v>34</v>
      </c>
      <c r="R18" s="44"/>
      <c r="S18" s="8">
        <f>U16-((T16^2)/S16)</f>
        <v>2.7191006459588873</v>
      </c>
      <c r="Y18" s="24" t="s">
        <v>35</v>
      </c>
      <c r="Z18" s="8">
        <f>Z16-(Y16^2)/X16</f>
        <v>2.7191006459588873</v>
      </c>
    </row>
    <row r="19" spans="1:27" x14ac:dyDescent="0.25">
      <c r="A19">
        <v>2004</v>
      </c>
      <c r="B19" t="s">
        <v>82</v>
      </c>
      <c r="C19" t="s">
        <v>18</v>
      </c>
      <c r="D19" t="s">
        <v>89</v>
      </c>
      <c r="E19" s="1">
        <v>24233</v>
      </c>
      <c r="F19" s="1">
        <v>3909</v>
      </c>
      <c r="G19" s="1">
        <v>44557</v>
      </c>
      <c r="H19" s="1">
        <v>10370</v>
      </c>
      <c r="I19">
        <v>1</v>
      </c>
      <c r="J19">
        <v>0.3</v>
      </c>
      <c r="K19">
        <v>0.05</v>
      </c>
      <c r="L19">
        <v>0.56999999999999995</v>
      </c>
      <c r="M19">
        <v>0.13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82</v>
      </c>
      <c r="C20" t="s">
        <v>18</v>
      </c>
      <c r="D20" t="s">
        <v>89</v>
      </c>
      <c r="E20" s="1">
        <v>51250</v>
      </c>
      <c r="F20" s="1">
        <v>18860</v>
      </c>
      <c r="G20" s="1">
        <v>83641</v>
      </c>
      <c r="H20" s="1">
        <v>16526</v>
      </c>
      <c r="I20">
        <v>0</v>
      </c>
      <c r="J20">
        <v>0.7</v>
      </c>
      <c r="K20">
        <v>0.25</v>
      </c>
      <c r="L20">
        <v>1.0900000000000001</v>
      </c>
      <c r="M20">
        <v>0.22</v>
      </c>
      <c r="N20">
        <v>0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82</v>
      </c>
      <c r="C21" t="s">
        <v>18</v>
      </c>
      <c r="D21" t="s">
        <v>89</v>
      </c>
      <c r="E21" s="1">
        <v>58056</v>
      </c>
      <c r="F21" s="1">
        <v>23183</v>
      </c>
      <c r="G21" s="1">
        <v>92928</v>
      </c>
      <c r="H21" s="1">
        <v>17793</v>
      </c>
      <c r="I21">
        <v>0</v>
      </c>
      <c r="J21">
        <v>0.8</v>
      </c>
      <c r="K21">
        <v>0.31</v>
      </c>
      <c r="L21">
        <v>1.25</v>
      </c>
      <c r="M21">
        <v>0.24</v>
      </c>
      <c r="N21">
        <v>0</v>
      </c>
    </row>
    <row r="22" spans="1:27" x14ac:dyDescent="0.25">
      <c r="A22">
        <v>2001</v>
      </c>
      <c r="B22" t="s">
        <v>82</v>
      </c>
      <c r="C22" t="s">
        <v>18</v>
      </c>
      <c r="D22" t="s">
        <v>89</v>
      </c>
      <c r="E22" s="1">
        <v>113278</v>
      </c>
      <c r="F22" s="1">
        <v>62446</v>
      </c>
      <c r="G22" s="1">
        <v>164110</v>
      </c>
      <c r="H22" s="1">
        <v>25935</v>
      </c>
      <c r="I22">
        <v>0</v>
      </c>
      <c r="J22">
        <v>1.6</v>
      </c>
      <c r="K22">
        <v>0.86</v>
      </c>
      <c r="L22">
        <v>2.2599999999999998</v>
      </c>
      <c r="M22">
        <v>0.36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82</v>
      </c>
      <c r="C23" t="s">
        <v>18</v>
      </c>
      <c r="D23" t="s">
        <v>89</v>
      </c>
      <c r="E23" s="1">
        <v>118693</v>
      </c>
      <c r="F23" s="1">
        <v>64586</v>
      </c>
      <c r="G23" s="1">
        <v>172800</v>
      </c>
      <c r="H23" s="1">
        <v>27606</v>
      </c>
      <c r="I23">
        <v>0</v>
      </c>
      <c r="J23">
        <v>1.7</v>
      </c>
      <c r="K23">
        <v>0.91</v>
      </c>
      <c r="L23">
        <v>2.42</v>
      </c>
      <c r="M23">
        <v>0.38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82</v>
      </c>
      <c r="C24" t="s">
        <v>18</v>
      </c>
      <c r="D24" t="s">
        <v>89</v>
      </c>
      <c r="E24" s="1">
        <v>103641</v>
      </c>
      <c r="F24" s="1">
        <v>52367</v>
      </c>
      <c r="G24" s="1">
        <v>154915</v>
      </c>
      <c r="H24" s="1">
        <v>26160</v>
      </c>
      <c r="I24">
        <v>0</v>
      </c>
      <c r="J24">
        <v>1.5</v>
      </c>
      <c r="K24">
        <v>0.75</v>
      </c>
      <c r="L24">
        <v>2.19</v>
      </c>
      <c r="M24">
        <v>0.37</v>
      </c>
      <c r="N24">
        <v>0</v>
      </c>
    </row>
    <row r="25" spans="1:27" x14ac:dyDescent="0.25">
      <c r="A25">
        <v>1998</v>
      </c>
      <c r="B25" t="s">
        <v>82</v>
      </c>
      <c r="C25" t="s">
        <v>18</v>
      </c>
      <c r="D25" t="s">
        <v>89</v>
      </c>
      <c r="E25" s="1">
        <v>72016</v>
      </c>
      <c r="F25" s="1">
        <v>36090</v>
      </c>
      <c r="G25" s="1">
        <v>107942</v>
      </c>
      <c r="H25" s="1">
        <v>18330</v>
      </c>
      <c r="I25">
        <v>0</v>
      </c>
      <c r="J25">
        <v>1</v>
      </c>
      <c r="K25">
        <v>0.53</v>
      </c>
      <c r="L25">
        <v>1.57</v>
      </c>
      <c r="M25">
        <v>0.26</v>
      </c>
      <c r="N25">
        <v>0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82</v>
      </c>
      <c r="C26" t="s">
        <v>18</v>
      </c>
      <c r="D26" t="s">
        <v>89</v>
      </c>
      <c r="E26" s="1">
        <v>133542</v>
      </c>
      <c r="F26" s="1">
        <v>72714</v>
      </c>
      <c r="G26" s="1">
        <v>194369</v>
      </c>
      <c r="H26" s="1">
        <v>31035</v>
      </c>
      <c r="I26">
        <v>0</v>
      </c>
      <c r="J26">
        <v>2</v>
      </c>
      <c r="K26">
        <v>1.08</v>
      </c>
      <c r="L26">
        <v>2.87</v>
      </c>
      <c r="M26">
        <v>0.46</v>
      </c>
      <c r="N26">
        <v>0</v>
      </c>
      <c r="Q26" s="40" t="s">
        <v>44</v>
      </c>
      <c r="R26" s="40"/>
      <c r="S26" s="29">
        <f>T16/S16</f>
        <v>4.7396175251226538E-2</v>
      </c>
      <c r="T26" s="7"/>
      <c r="AA26" s="10"/>
    </row>
    <row r="27" spans="1:27" x14ac:dyDescent="0.25">
      <c r="A27">
        <v>1996</v>
      </c>
      <c r="B27" t="s">
        <v>82</v>
      </c>
      <c r="C27" t="s">
        <v>18</v>
      </c>
      <c r="D27" t="s">
        <v>89</v>
      </c>
      <c r="E27" s="1">
        <v>54347</v>
      </c>
      <c r="F27" s="1">
        <v>24042</v>
      </c>
      <c r="G27" s="1">
        <v>84651</v>
      </c>
      <c r="H27" s="1">
        <v>15462</v>
      </c>
      <c r="I27">
        <v>0</v>
      </c>
      <c r="J27">
        <v>0.8</v>
      </c>
      <c r="K27">
        <v>0.36</v>
      </c>
      <c r="L27">
        <v>1.27</v>
      </c>
      <c r="M27">
        <v>0.23</v>
      </c>
      <c r="N27">
        <v>0</v>
      </c>
      <c r="Q27" s="44" t="s">
        <v>16</v>
      </c>
      <c r="R27" s="44"/>
      <c r="S27" s="7">
        <f>SQRT(1/S16)</f>
        <v>1.5887536908719972E-2</v>
      </c>
      <c r="T27" s="7"/>
      <c r="AA27" s="10"/>
    </row>
    <row r="28" spans="1:27" x14ac:dyDescent="0.25">
      <c r="A28">
        <v>1995</v>
      </c>
      <c r="B28" t="s">
        <v>82</v>
      </c>
      <c r="C28" t="s">
        <v>18</v>
      </c>
      <c r="D28" t="s">
        <v>89</v>
      </c>
      <c r="E28" s="1">
        <v>86724</v>
      </c>
      <c r="F28" s="1">
        <v>48495</v>
      </c>
      <c r="G28" s="1">
        <v>124953</v>
      </c>
      <c r="H28" s="1">
        <v>19505</v>
      </c>
      <c r="I28">
        <v>0</v>
      </c>
      <c r="J28">
        <v>1.3</v>
      </c>
      <c r="K28">
        <v>0.74</v>
      </c>
      <c r="L28">
        <v>1.9</v>
      </c>
      <c r="M28">
        <v>0.3</v>
      </c>
      <c r="N28">
        <v>0</v>
      </c>
      <c r="Q28" s="40" t="s">
        <v>45</v>
      </c>
      <c r="R28" s="40"/>
      <c r="S28" s="35">
        <f>S26-1.96*S27</f>
        <v>1.6256602910135396E-2</v>
      </c>
      <c r="T28" s="36">
        <f>S26+1.96*S27</f>
        <v>7.8535747592317684E-2</v>
      </c>
    </row>
    <row r="29" spans="1:27" x14ac:dyDescent="0.25">
      <c r="A29">
        <v>1994</v>
      </c>
      <c r="B29" t="s">
        <v>82</v>
      </c>
      <c r="C29" t="s">
        <v>18</v>
      </c>
      <c r="D29" t="s">
        <v>89</v>
      </c>
      <c r="E29" s="1">
        <v>170209</v>
      </c>
      <c r="F29" s="1">
        <v>109449</v>
      </c>
      <c r="G29" s="1">
        <v>230969</v>
      </c>
      <c r="H29" s="1">
        <v>31000</v>
      </c>
      <c r="I29">
        <v>0</v>
      </c>
      <c r="J29">
        <v>2.6</v>
      </c>
      <c r="K29">
        <v>1.69</v>
      </c>
      <c r="L29">
        <v>3.55</v>
      </c>
      <c r="M29">
        <v>0.47</v>
      </c>
      <c r="N29">
        <v>0</v>
      </c>
      <c r="S29" s="7"/>
      <c r="T29" s="7"/>
    </row>
    <row r="30" spans="1:27" x14ac:dyDescent="0.25">
      <c r="A30">
        <v>1993</v>
      </c>
      <c r="B30" t="s">
        <v>82</v>
      </c>
      <c r="C30" t="s">
        <v>18</v>
      </c>
      <c r="D30" t="s">
        <v>89</v>
      </c>
      <c r="E30" s="1">
        <v>90776</v>
      </c>
      <c r="F30" s="1">
        <v>41905</v>
      </c>
      <c r="G30" s="1">
        <v>139647</v>
      </c>
      <c r="H30" s="1">
        <v>24935</v>
      </c>
      <c r="I30">
        <v>0</v>
      </c>
      <c r="J30">
        <v>1.4</v>
      </c>
      <c r="K30">
        <v>0.66</v>
      </c>
      <c r="L30">
        <v>2.1800000000000002</v>
      </c>
      <c r="M30">
        <v>0.39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83</v>
      </c>
      <c r="C31" t="s">
        <v>18</v>
      </c>
      <c r="D31" t="s">
        <v>89</v>
      </c>
      <c r="E31">
        <v>661</v>
      </c>
      <c r="F31">
        <v>0</v>
      </c>
      <c r="G31" s="1">
        <v>3243</v>
      </c>
      <c r="H31" s="1">
        <v>1317</v>
      </c>
      <c r="I31">
        <v>1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83</v>
      </c>
      <c r="C32" t="s">
        <v>18</v>
      </c>
      <c r="D32" t="s">
        <v>89</v>
      </c>
      <c r="E32" s="1">
        <v>12130</v>
      </c>
      <c r="F32">
        <v>0</v>
      </c>
      <c r="G32" s="1">
        <v>25749</v>
      </c>
      <c r="H32" s="1">
        <v>6949</v>
      </c>
      <c r="I32">
        <v>1</v>
      </c>
      <c r="J32">
        <v>0.1</v>
      </c>
      <c r="K32">
        <v>0</v>
      </c>
      <c r="L32">
        <v>0.2</v>
      </c>
      <c r="M32">
        <v>0.05</v>
      </c>
      <c r="N32">
        <v>1</v>
      </c>
      <c r="Q32" s="40" t="s">
        <v>44</v>
      </c>
      <c r="R32" s="40"/>
      <c r="S32" s="35">
        <f>Y16/X16</f>
        <v>4.7396175251226538E-2</v>
      </c>
      <c r="T32" s="7"/>
    </row>
    <row r="33" spans="1:23" x14ac:dyDescent="0.25">
      <c r="A33">
        <v>2018</v>
      </c>
      <c r="B33" t="s">
        <v>83</v>
      </c>
      <c r="C33" t="s">
        <v>18</v>
      </c>
      <c r="D33" t="s">
        <v>89</v>
      </c>
      <c r="E33" s="1">
        <v>22294</v>
      </c>
      <c r="F33" s="1">
        <v>3870</v>
      </c>
      <c r="G33" s="1">
        <v>40718</v>
      </c>
      <c r="H33" s="1">
        <v>9400</v>
      </c>
      <c r="I33">
        <v>1</v>
      </c>
      <c r="J33">
        <v>0.2</v>
      </c>
      <c r="K33">
        <v>0.03</v>
      </c>
      <c r="L33">
        <v>0.32</v>
      </c>
      <c r="M33">
        <v>7.0000000000000007E-2</v>
      </c>
      <c r="N33">
        <v>1</v>
      </c>
      <c r="Q33" s="44" t="s">
        <v>16</v>
      </c>
      <c r="R33" s="44"/>
      <c r="S33" s="7">
        <f>SQRT(1/X16)</f>
        <v>1.5887536908719972E-2</v>
      </c>
      <c r="T33" s="7"/>
    </row>
    <row r="34" spans="1:23" x14ac:dyDescent="0.25">
      <c r="A34">
        <v>2017</v>
      </c>
      <c r="B34" t="s">
        <v>83</v>
      </c>
      <c r="C34" t="s">
        <v>18</v>
      </c>
      <c r="D34" t="s">
        <v>89</v>
      </c>
      <c r="E34" s="1">
        <v>1657</v>
      </c>
      <c r="F34">
        <v>0</v>
      </c>
      <c r="G34" s="1">
        <v>6229</v>
      </c>
      <c r="H34" s="1">
        <v>2332</v>
      </c>
      <c r="I34">
        <v>1</v>
      </c>
      <c r="J34">
        <v>0</v>
      </c>
      <c r="N34">
        <v>2</v>
      </c>
      <c r="Q34" s="40" t="s">
        <v>45</v>
      </c>
      <c r="R34" s="40"/>
      <c r="S34" s="35">
        <f>S32-1.96*S33</f>
        <v>1.6256602910135396E-2</v>
      </c>
      <c r="T34" s="35">
        <f>S32+1.96*S33</f>
        <v>7.8535747592317684E-2</v>
      </c>
    </row>
    <row r="35" spans="1:23" x14ac:dyDescent="0.25">
      <c r="A35">
        <v>2016</v>
      </c>
      <c r="B35" t="s">
        <v>83</v>
      </c>
      <c r="C35" t="s">
        <v>18</v>
      </c>
      <c r="D35" t="s">
        <v>89</v>
      </c>
      <c r="E35" s="1">
        <v>11948</v>
      </c>
      <c r="F35">
        <v>0</v>
      </c>
      <c r="G35" s="1">
        <v>24882</v>
      </c>
      <c r="H35" s="1">
        <v>6599</v>
      </c>
      <c r="I35">
        <v>1</v>
      </c>
      <c r="J35">
        <v>0.1</v>
      </c>
      <c r="K35">
        <v>0</v>
      </c>
      <c r="L35">
        <v>0.19</v>
      </c>
      <c r="M35">
        <v>0.05</v>
      </c>
      <c r="N35">
        <v>1</v>
      </c>
    </row>
    <row r="36" spans="1:23" x14ac:dyDescent="0.25">
      <c r="A36">
        <v>2015</v>
      </c>
      <c r="B36" t="s">
        <v>83</v>
      </c>
      <c r="C36" t="s">
        <v>18</v>
      </c>
      <c r="D36" t="s">
        <v>89</v>
      </c>
      <c r="E36" s="1">
        <v>3121</v>
      </c>
      <c r="F36">
        <v>0</v>
      </c>
      <c r="G36" s="1">
        <v>10400</v>
      </c>
      <c r="H36" s="1">
        <v>3714</v>
      </c>
      <c r="I36">
        <v>1</v>
      </c>
      <c r="J36">
        <v>0</v>
      </c>
      <c r="N36">
        <v>2</v>
      </c>
    </row>
    <row r="37" spans="1:23" x14ac:dyDescent="0.25">
      <c r="A37">
        <v>2014</v>
      </c>
      <c r="B37" t="s">
        <v>83</v>
      </c>
      <c r="C37" t="s">
        <v>18</v>
      </c>
      <c r="D37" t="s">
        <v>89</v>
      </c>
      <c r="E37" s="1">
        <v>10085</v>
      </c>
      <c r="F37">
        <v>0</v>
      </c>
      <c r="G37" s="1">
        <v>23245</v>
      </c>
      <c r="H37" s="1">
        <v>6714</v>
      </c>
      <c r="I37">
        <v>1</v>
      </c>
      <c r="J37">
        <v>0.1</v>
      </c>
      <c r="K37">
        <v>0</v>
      </c>
      <c r="L37">
        <v>0.18</v>
      </c>
      <c r="M37">
        <v>0.05</v>
      </c>
      <c r="N37">
        <v>1</v>
      </c>
      <c r="Q37" s="2" t="s">
        <v>14</v>
      </c>
      <c r="R37" s="2" t="s">
        <v>81</v>
      </c>
    </row>
    <row r="38" spans="1:23" x14ac:dyDescent="0.25">
      <c r="A38">
        <v>2013</v>
      </c>
      <c r="B38" t="s">
        <v>83</v>
      </c>
      <c r="C38" t="s">
        <v>18</v>
      </c>
      <c r="D38" t="s">
        <v>89</v>
      </c>
      <c r="E38" s="1">
        <v>6163</v>
      </c>
      <c r="F38">
        <v>0</v>
      </c>
      <c r="G38" s="1">
        <v>15094</v>
      </c>
      <c r="H38" s="1">
        <v>4557</v>
      </c>
      <c r="I38">
        <v>1</v>
      </c>
      <c r="J38">
        <v>0</v>
      </c>
      <c r="N38">
        <v>2</v>
      </c>
      <c r="Q38" s="2" t="s">
        <v>2</v>
      </c>
      <c r="R38" t="s">
        <v>85</v>
      </c>
      <c r="S38" t="s">
        <v>83</v>
      </c>
      <c r="T38" t="s">
        <v>82</v>
      </c>
      <c r="U38" t="s">
        <v>86</v>
      </c>
      <c r="V38" t="s">
        <v>84</v>
      </c>
      <c r="W38" t="s">
        <v>20</v>
      </c>
    </row>
    <row r="39" spans="1:23" x14ac:dyDescent="0.25">
      <c r="A39">
        <v>2012</v>
      </c>
      <c r="B39" t="s">
        <v>83</v>
      </c>
      <c r="C39" t="s">
        <v>18</v>
      </c>
      <c r="D39" t="s">
        <v>89</v>
      </c>
      <c r="E39" s="1">
        <v>12175</v>
      </c>
      <c r="F39">
        <v>0</v>
      </c>
      <c r="G39" s="1">
        <v>27201</v>
      </c>
      <c r="H39" s="1">
        <v>7667</v>
      </c>
      <c r="I39">
        <v>1</v>
      </c>
      <c r="J39">
        <v>0.1</v>
      </c>
      <c r="K39">
        <v>0</v>
      </c>
      <c r="L39">
        <v>0.22</v>
      </c>
      <c r="M39">
        <v>0.06</v>
      </c>
      <c r="N39">
        <v>1</v>
      </c>
      <c r="Q39">
        <v>2015</v>
      </c>
      <c r="R39">
        <v>18636</v>
      </c>
      <c r="S39">
        <v>3121</v>
      </c>
      <c r="T39">
        <v>47581</v>
      </c>
      <c r="U39">
        <v>10944</v>
      </c>
      <c r="V39">
        <v>0</v>
      </c>
      <c r="W39">
        <v>80282</v>
      </c>
    </row>
    <row r="40" spans="1:23" x14ac:dyDescent="0.25">
      <c r="A40">
        <v>2011</v>
      </c>
      <c r="B40" t="s">
        <v>83</v>
      </c>
      <c r="C40" t="s">
        <v>18</v>
      </c>
      <c r="D40" t="s">
        <v>89</v>
      </c>
      <c r="E40" s="1">
        <v>18819</v>
      </c>
      <c r="F40" s="1">
        <v>1675</v>
      </c>
      <c r="G40" s="1">
        <v>35963</v>
      </c>
      <c r="H40" s="1">
        <v>8747</v>
      </c>
      <c r="I40">
        <v>1</v>
      </c>
      <c r="J40">
        <v>0.1</v>
      </c>
      <c r="K40">
        <v>0.01</v>
      </c>
      <c r="L40">
        <v>0.28999999999999998</v>
      </c>
      <c r="M40">
        <v>7.0000000000000007E-2</v>
      </c>
      <c r="N40">
        <v>1</v>
      </c>
      <c r="Q40">
        <v>2016</v>
      </c>
      <c r="R40">
        <v>22458</v>
      </c>
      <c r="S40">
        <v>11948</v>
      </c>
      <c r="T40">
        <v>87638</v>
      </c>
      <c r="U40">
        <v>51640</v>
      </c>
      <c r="V40">
        <v>0</v>
      </c>
      <c r="W40">
        <v>173684</v>
      </c>
    </row>
    <row r="41" spans="1:23" x14ac:dyDescent="0.25">
      <c r="A41">
        <v>2010</v>
      </c>
      <c r="B41" t="s">
        <v>83</v>
      </c>
      <c r="C41" t="s">
        <v>18</v>
      </c>
      <c r="D41" t="s">
        <v>89</v>
      </c>
      <c r="E41" s="1">
        <v>6515</v>
      </c>
      <c r="F41">
        <v>0</v>
      </c>
      <c r="G41" s="1">
        <v>15667</v>
      </c>
      <c r="H41" s="1">
        <v>4670</v>
      </c>
      <c r="I41">
        <v>1</v>
      </c>
      <c r="J41">
        <v>0.1</v>
      </c>
      <c r="K41">
        <v>0</v>
      </c>
      <c r="L41">
        <v>0.12</v>
      </c>
      <c r="M41">
        <v>0.04</v>
      </c>
      <c r="N41">
        <v>1</v>
      </c>
      <c r="Q41">
        <v>2017</v>
      </c>
      <c r="R41">
        <v>10130</v>
      </c>
      <c r="S41">
        <v>1657</v>
      </c>
      <c r="T41">
        <v>54952</v>
      </c>
      <c r="U41">
        <v>20320</v>
      </c>
      <c r="V41">
        <v>1522</v>
      </c>
      <c r="W41">
        <v>88581</v>
      </c>
    </row>
    <row r="42" spans="1:23" x14ac:dyDescent="0.25">
      <c r="A42">
        <v>2009</v>
      </c>
      <c r="B42" t="s">
        <v>83</v>
      </c>
      <c r="C42" t="s">
        <v>18</v>
      </c>
      <c r="D42" t="s">
        <v>89</v>
      </c>
      <c r="E42" s="1">
        <v>2186</v>
      </c>
      <c r="F42">
        <v>0</v>
      </c>
      <c r="G42" s="1">
        <v>8203</v>
      </c>
      <c r="H42" s="1">
        <v>3070</v>
      </c>
      <c r="I42">
        <v>1</v>
      </c>
      <c r="J42">
        <v>0</v>
      </c>
      <c r="N42">
        <v>2</v>
      </c>
      <c r="Q42">
        <v>2018</v>
      </c>
      <c r="R42">
        <v>48467</v>
      </c>
      <c r="S42">
        <v>22294</v>
      </c>
      <c r="T42">
        <v>147964</v>
      </c>
      <c r="U42">
        <v>12370</v>
      </c>
      <c r="V42">
        <v>1193</v>
      </c>
      <c r="W42">
        <v>232288</v>
      </c>
    </row>
    <row r="43" spans="1:23" x14ac:dyDescent="0.25">
      <c r="A43">
        <v>2008</v>
      </c>
      <c r="B43" t="s">
        <v>83</v>
      </c>
      <c r="C43" t="s">
        <v>18</v>
      </c>
      <c r="D43" t="s">
        <v>89</v>
      </c>
      <c r="E43" s="1">
        <v>57076</v>
      </c>
      <c r="F43" s="1">
        <v>15685</v>
      </c>
      <c r="G43" s="1">
        <v>98468</v>
      </c>
      <c r="H43" s="1">
        <v>21119</v>
      </c>
      <c r="I43">
        <v>1</v>
      </c>
      <c r="J43">
        <v>0.5</v>
      </c>
      <c r="K43">
        <v>0.12</v>
      </c>
      <c r="L43">
        <v>0.78</v>
      </c>
      <c r="M43">
        <v>0.17</v>
      </c>
      <c r="N43">
        <v>1</v>
      </c>
      <c r="Q43">
        <v>2019</v>
      </c>
      <c r="R43">
        <v>12498</v>
      </c>
      <c r="S43">
        <v>12130</v>
      </c>
      <c r="T43">
        <v>193163</v>
      </c>
      <c r="U43">
        <v>8964</v>
      </c>
      <c r="V43">
        <v>2086</v>
      </c>
      <c r="W43">
        <v>228841</v>
      </c>
    </row>
    <row r="44" spans="1:23" x14ac:dyDescent="0.25">
      <c r="A44">
        <v>2007</v>
      </c>
      <c r="B44" t="s">
        <v>83</v>
      </c>
      <c r="C44" t="s">
        <v>18</v>
      </c>
      <c r="D44" t="s">
        <v>89</v>
      </c>
      <c r="E44" s="1">
        <v>7421</v>
      </c>
      <c r="F44">
        <v>606</v>
      </c>
      <c r="G44" s="1">
        <v>14235</v>
      </c>
      <c r="H44" s="1">
        <v>3477</v>
      </c>
      <c r="I44">
        <v>1</v>
      </c>
      <c r="J44">
        <v>0.1</v>
      </c>
      <c r="K44">
        <v>0</v>
      </c>
      <c r="L44">
        <v>0.11</v>
      </c>
      <c r="M44">
        <v>0.03</v>
      </c>
      <c r="N44">
        <v>1</v>
      </c>
      <c r="Q44" t="s">
        <v>20</v>
      </c>
      <c r="R44">
        <v>112189</v>
      </c>
      <c r="S44">
        <v>51150</v>
      </c>
      <c r="T44">
        <v>531298</v>
      </c>
      <c r="U44">
        <v>104238</v>
      </c>
      <c r="V44">
        <v>4801</v>
      </c>
      <c r="W44">
        <v>803676</v>
      </c>
    </row>
    <row r="45" spans="1:23" x14ac:dyDescent="0.25">
      <c r="A45">
        <v>2006</v>
      </c>
      <c r="B45" t="s">
        <v>83</v>
      </c>
      <c r="C45" t="s">
        <v>18</v>
      </c>
      <c r="D45" t="s">
        <v>89</v>
      </c>
      <c r="E45" s="1">
        <v>25760</v>
      </c>
      <c r="F45" s="1">
        <v>3732</v>
      </c>
      <c r="G45" s="1">
        <v>47788</v>
      </c>
      <c r="H45" s="1">
        <v>11239</v>
      </c>
      <c r="I45">
        <v>1</v>
      </c>
      <c r="J45">
        <v>0.2</v>
      </c>
      <c r="K45">
        <v>0.03</v>
      </c>
      <c r="L45">
        <v>0.39</v>
      </c>
      <c r="M45">
        <v>0.09</v>
      </c>
      <c r="N45">
        <v>1</v>
      </c>
    </row>
    <row r="46" spans="1:23" x14ac:dyDescent="0.25">
      <c r="A46">
        <v>2005</v>
      </c>
      <c r="B46" t="s">
        <v>83</v>
      </c>
      <c r="C46" t="s">
        <v>18</v>
      </c>
      <c r="D46" t="s">
        <v>89</v>
      </c>
      <c r="E46" s="1">
        <v>7103</v>
      </c>
      <c r="F46">
        <v>0</v>
      </c>
      <c r="G46" s="1">
        <v>17800</v>
      </c>
      <c r="H46" s="1">
        <v>5458</v>
      </c>
      <c r="I46">
        <v>1</v>
      </c>
      <c r="J46">
        <v>0.1</v>
      </c>
      <c r="K46">
        <v>0</v>
      </c>
      <c r="L46">
        <v>0.15</v>
      </c>
      <c r="M46">
        <v>0.04</v>
      </c>
      <c r="N46">
        <v>1</v>
      </c>
      <c r="Q46" s="2" t="s">
        <v>48</v>
      </c>
      <c r="R46" s="2" t="s">
        <v>81</v>
      </c>
    </row>
    <row r="47" spans="1:23" x14ac:dyDescent="0.25">
      <c r="A47">
        <v>2004</v>
      </c>
      <c r="B47" t="s">
        <v>83</v>
      </c>
      <c r="C47" t="s">
        <v>18</v>
      </c>
      <c r="D47" t="s">
        <v>89</v>
      </c>
      <c r="E47" s="1">
        <v>8383</v>
      </c>
      <c r="F47">
        <v>0</v>
      </c>
      <c r="G47" s="1">
        <v>19577</v>
      </c>
      <c r="H47" s="1">
        <v>5712</v>
      </c>
      <c r="I47">
        <v>1</v>
      </c>
      <c r="J47">
        <v>0.1</v>
      </c>
      <c r="K47">
        <v>0</v>
      </c>
      <c r="L47">
        <v>0.16</v>
      </c>
      <c r="M47">
        <v>0.05</v>
      </c>
      <c r="N47">
        <v>1</v>
      </c>
      <c r="Q47" s="2" t="s">
        <v>2</v>
      </c>
      <c r="R47" t="s">
        <v>85</v>
      </c>
      <c r="S47" t="s">
        <v>83</v>
      </c>
      <c r="T47" t="s">
        <v>82</v>
      </c>
      <c r="U47" t="s">
        <v>86</v>
      </c>
      <c r="V47" t="s">
        <v>84</v>
      </c>
      <c r="W47" t="s">
        <v>20</v>
      </c>
    </row>
    <row r="48" spans="1:23" x14ac:dyDescent="0.25">
      <c r="A48">
        <v>2003</v>
      </c>
      <c r="B48" t="s">
        <v>83</v>
      </c>
      <c r="C48" t="s">
        <v>18</v>
      </c>
      <c r="D48" t="s">
        <v>89</v>
      </c>
      <c r="E48" s="1">
        <v>9211</v>
      </c>
      <c r="F48">
        <v>0</v>
      </c>
      <c r="G48" s="1">
        <v>20751</v>
      </c>
      <c r="H48" s="1">
        <v>5888</v>
      </c>
      <c r="I48">
        <v>1</v>
      </c>
      <c r="J48">
        <v>0.1</v>
      </c>
      <c r="K48">
        <v>0</v>
      </c>
      <c r="L48">
        <v>0.17</v>
      </c>
      <c r="M48">
        <v>0.05</v>
      </c>
      <c r="N48">
        <v>1</v>
      </c>
      <c r="Q48">
        <v>2015</v>
      </c>
      <c r="R48">
        <v>10102</v>
      </c>
      <c r="S48">
        <v>3714</v>
      </c>
      <c r="T48">
        <v>17631</v>
      </c>
      <c r="U48">
        <v>7441</v>
      </c>
      <c r="W48">
        <v>9722</v>
      </c>
    </row>
    <row r="49" spans="1:23" x14ac:dyDescent="0.25">
      <c r="A49">
        <v>2002</v>
      </c>
      <c r="B49" t="s">
        <v>83</v>
      </c>
      <c r="C49" t="s">
        <v>18</v>
      </c>
      <c r="D49" t="s">
        <v>89</v>
      </c>
      <c r="E49" s="1">
        <v>2220</v>
      </c>
      <c r="F49">
        <v>0</v>
      </c>
      <c r="G49" s="1">
        <v>6875</v>
      </c>
      <c r="H49" s="1">
        <v>2375</v>
      </c>
      <c r="I49">
        <v>1</v>
      </c>
      <c r="J49">
        <v>0</v>
      </c>
      <c r="N49">
        <v>2</v>
      </c>
      <c r="Q49">
        <v>2016</v>
      </c>
      <c r="R49">
        <v>9465</v>
      </c>
      <c r="S49">
        <v>6599</v>
      </c>
      <c r="T49">
        <v>21382</v>
      </c>
      <c r="U49">
        <v>15482</v>
      </c>
      <c r="W49">
        <v>13232</v>
      </c>
    </row>
    <row r="50" spans="1:23" x14ac:dyDescent="0.25">
      <c r="A50">
        <v>2001</v>
      </c>
      <c r="B50" t="s">
        <v>83</v>
      </c>
      <c r="C50" t="s">
        <v>18</v>
      </c>
      <c r="D50" t="s">
        <v>89</v>
      </c>
      <c r="E50" s="1">
        <v>7993</v>
      </c>
      <c r="F50">
        <v>0</v>
      </c>
      <c r="G50" s="1">
        <v>18550</v>
      </c>
      <c r="H50" s="1">
        <v>5386</v>
      </c>
      <c r="I50">
        <v>1</v>
      </c>
      <c r="J50">
        <v>0.1</v>
      </c>
      <c r="K50">
        <v>0</v>
      </c>
      <c r="L50">
        <v>0.16</v>
      </c>
      <c r="M50">
        <v>0.05</v>
      </c>
      <c r="N50">
        <v>1</v>
      </c>
      <c r="Q50">
        <v>2017</v>
      </c>
      <c r="R50">
        <v>6182</v>
      </c>
      <c r="S50">
        <v>2332</v>
      </c>
      <c r="T50">
        <v>16330</v>
      </c>
      <c r="U50">
        <v>9142</v>
      </c>
      <c r="V50">
        <v>2231</v>
      </c>
      <c r="W50">
        <v>7243.4</v>
      </c>
    </row>
    <row r="51" spans="1:23" x14ac:dyDescent="0.25">
      <c r="A51">
        <v>2000</v>
      </c>
      <c r="B51" t="s">
        <v>83</v>
      </c>
      <c r="C51" t="s">
        <v>18</v>
      </c>
      <c r="D51" t="s">
        <v>89</v>
      </c>
      <c r="E51" s="1">
        <v>4606</v>
      </c>
      <c r="F51">
        <v>0</v>
      </c>
      <c r="G51" s="1">
        <v>11890</v>
      </c>
      <c r="H51" s="1">
        <v>3717</v>
      </c>
      <c r="I51">
        <v>1</v>
      </c>
      <c r="J51">
        <v>0</v>
      </c>
      <c r="N51">
        <v>2</v>
      </c>
      <c r="Q51">
        <v>2018</v>
      </c>
      <c r="R51">
        <v>15135</v>
      </c>
      <c r="S51">
        <v>9400</v>
      </c>
      <c r="T51">
        <v>30947</v>
      </c>
      <c r="U51">
        <v>6627</v>
      </c>
      <c r="V51">
        <v>1799</v>
      </c>
      <c r="W51">
        <v>12781.6</v>
      </c>
    </row>
    <row r="52" spans="1:23" x14ac:dyDescent="0.25">
      <c r="A52">
        <v>1999</v>
      </c>
      <c r="B52" t="s">
        <v>83</v>
      </c>
      <c r="C52" t="s">
        <v>18</v>
      </c>
      <c r="D52" t="s">
        <v>89</v>
      </c>
      <c r="E52" s="1">
        <v>34513</v>
      </c>
      <c r="F52" s="1">
        <v>8636</v>
      </c>
      <c r="G52" s="1">
        <v>60390</v>
      </c>
      <c r="H52" s="1">
        <v>13203</v>
      </c>
      <c r="I52">
        <v>1</v>
      </c>
      <c r="J52">
        <v>0.3</v>
      </c>
      <c r="K52">
        <v>0.08</v>
      </c>
      <c r="L52">
        <v>0.53</v>
      </c>
      <c r="M52">
        <v>0.12</v>
      </c>
      <c r="N52">
        <v>1</v>
      </c>
      <c r="Q52">
        <v>2019</v>
      </c>
      <c r="R52">
        <v>7068</v>
      </c>
      <c r="S52">
        <v>6949</v>
      </c>
      <c r="T52">
        <v>37153</v>
      </c>
      <c r="U52">
        <v>5859</v>
      </c>
      <c r="V52">
        <v>2642</v>
      </c>
      <c r="W52">
        <v>11934.2</v>
      </c>
    </row>
    <row r="53" spans="1:23" x14ac:dyDescent="0.25">
      <c r="A53">
        <v>1998</v>
      </c>
      <c r="B53" t="s">
        <v>83</v>
      </c>
      <c r="C53" t="s">
        <v>18</v>
      </c>
      <c r="D53" t="s">
        <v>89</v>
      </c>
      <c r="E53" s="1">
        <v>26121</v>
      </c>
      <c r="F53" s="1">
        <v>7494</v>
      </c>
      <c r="G53" s="1">
        <v>44748</v>
      </c>
      <c r="H53" s="1">
        <v>9504</v>
      </c>
      <c r="I53">
        <v>1</v>
      </c>
      <c r="J53">
        <v>0.2</v>
      </c>
      <c r="K53">
        <v>7.0000000000000007E-2</v>
      </c>
      <c r="L53">
        <v>0.39</v>
      </c>
      <c r="M53">
        <v>0.08</v>
      </c>
      <c r="N53">
        <v>1</v>
      </c>
      <c r="Q53" t="s">
        <v>20</v>
      </c>
      <c r="R53">
        <v>9590.4</v>
      </c>
      <c r="S53">
        <v>5798.8</v>
      </c>
      <c r="T53">
        <v>24688.6</v>
      </c>
      <c r="U53">
        <v>8910.2000000000007</v>
      </c>
      <c r="V53">
        <v>2224</v>
      </c>
      <c r="W53">
        <v>10939.652173913044</v>
      </c>
    </row>
    <row r="54" spans="1:23" ht="15.75" thickBot="1" x14ac:dyDescent="0.3">
      <c r="A54">
        <v>1997</v>
      </c>
      <c r="B54" t="s">
        <v>83</v>
      </c>
      <c r="C54" t="s">
        <v>18</v>
      </c>
      <c r="D54" t="s">
        <v>89</v>
      </c>
      <c r="E54" s="1">
        <v>41282</v>
      </c>
      <c r="F54" s="1">
        <v>11999</v>
      </c>
      <c r="G54" s="1">
        <v>70565</v>
      </c>
      <c r="H54" s="1">
        <v>14941</v>
      </c>
      <c r="I54">
        <v>1</v>
      </c>
      <c r="J54">
        <v>0.4</v>
      </c>
      <c r="K54">
        <v>0.11</v>
      </c>
      <c r="L54">
        <v>0.62</v>
      </c>
      <c r="M54">
        <v>0.13</v>
      </c>
      <c r="N54">
        <v>1</v>
      </c>
    </row>
    <row r="55" spans="1:23" x14ac:dyDescent="0.25">
      <c r="A55">
        <v>1996</v>
      </c>
      <c r="B55" t="s">
        <v>83</v>
      </c>
      <c r="C55" t="s">
        <v>18</v>
      </c>
      <c r="D55" t="s">
        <v>89</v>
      </c>
      <c r="E55" s="1">
        <v>10182</v>
      </c>
      <c r="F55">
        <v>0</v>
      </c>
      <c r="G55" s="1">
        <v>21243</v>
      </c>
      <c r="H55" s="1">
        <v>5644</v>
      </c>
      <c r="I55">
        <v>1</v>
      </c>
      <c r="J55">
        <v>0.1</v>
      </c>
      <c r="K55">
        <v>0</v>
      </c>
      <c r="L55">
        <v>0.19</v>
      </c>
      <c r="M55">
        <v>0.05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83</v>
      </c>
      <c r="C56" t="s">
        <v>18</v>
      </c>
      <c r="D56" t="s">
        <v>89</v>
      </c>
      <c r="E56" s="1">
        <v>7494</v>
      </c>
      <c r="F56">
        <v>0</v>
      </c>
      <c r="G56" s="1">
        <v>16426</v>
      </c>
      <c r="H56" s="1">
        <v>4557</v>
      </c>
      <c r="I56">
        <v>1</v>
      </c>
      <c r="J56">
        <v>0.1</v>
      </c>
      <c r="K56">
        <v>0</v>
      </c>
      <c r="L56">
        <v>0.15</v>
      </c>
      <c r="M56">
        <v>0.04</v>
      </c>
      <c r="N56">
        <v>1</v>
      </c>
      <c r="Q56" s="14">
        <v>2015</v>
      </c>
      <c r="R56">
        <v>80282</v>
      </c>
      <c r="S56">
        <v>3121</v>
      </c>
      <c r="T56" s="3">
        <f>S56/R56</f>
        <v>3.8875463989437233E-2</v>
      </c>
      <c r="U56">
        <v>3714</v>
      </c>
      <c r="V56">
        <v>24325</v>
      </c>
      <c r="W56" s="31">
        <f>SQRT((U56/R56)^2+(V56*T56/R56)^2)</f>
        <v>4.7737950026209175E-2</v>
      </c>
    </row>
    <row r="57" spans="1:23" x14ac:dyDescent="0.25">
      <c r="A57">
        <v>1994</v>
      </c>
      <c r="B57" t="s">
        <v>83</v>
      </c>
      <c r="C57" t="s">
        <v>18</v>
      </c>
      <c r="D57" t="s">
        <v>89</v>
      </c>
      <c r="E57" s="1">
        <v>80945</v>
      </c>
      <c r="F57" s="1">
        <v>42338</v>
      </c>
      <c r="G57" s="1">
        <v>119553</v>
      </c>
      <c r="H57" s="1">
        <v>19698</v>
      </c>
      <c r="I57">
        <v>0</v>
      </c>
      <c r="J57">
        <v>0.7</v>
      </c>
      <c r="K57">
        <v>0.38</v>
      </c>
      <c r="L57">
        <v>1.07</v>
      </c>
      <c r="M57">
        <v>0.18</v>
      </c>
      <c r="N57">
        <v>0</v>
      </c>
      <c r="Q57" s="14">
        <v>2016</v>
      </c>
      <c r="R57">
        <v>173684</v>
      </c>
      <c r="S57">
        <v>11948</v>
      </c>
      <c r="T57" s="3">
        <f t="shared" ref="T57:T60" si="8">S57/R57</f>
        <v>6.8791598535270948E-2</v>
      </c>
      <c r="U57">
        <v>6599</v>
      </c>
      <c r="V57">
        <v>32851</v>
      </c>
      <c r="W57" s="31">
        <f t="shared" ref="W57:W60" si="9">SQRT((U57/R57)^2+(V57*T57/R57)^2)</f>
        <v>4.0160460749945295E-2</v>
      </c>
    </row>
    <row r="58" spans="1:23" x14ac:dyDescent="0.25">
      <c r="A58">
        <v>1993</v>
      </c>
      <c r="B58" t="s">
        <v>83</v>
      </c>
      <c r="C58" t="s">
        <v>18</v>
      </c>
      <c r="D58" t="s">
        <v>89</v>
      </c>
      <c r="E58" s="1">
        <v>15154</v>
      </c>
      <c r="F58">
        <v>0</v>
      </c>
      <c r="G58" s="1">
        <v>32443</v>
      </c>
      <c r="H58" s="1">
        <v>8821</v>
      </c>
      <c r="I58">
        <v>1</v>
      </c>
      <c r="J58">
        <v>0.1</v>
      </c>
      <c r="K58">
        <v>0</v>
      </c>
      <c r="L58">
        <v>0.28999999999999998</v>
      </c>
      <c r="M58">
        <v>0.08</v>
      </c>
      <c r="N58">
        <v>1</v>
      </c>
      <c r="Q58" s="14">
        <v>2017</v>
      </c>
      <c r="R58">
        <v>88581</v>
      </c>
      <c r="S58">
        <v>1657</v>
      </c>
      <c r="T58" s="3">
        <f t="shared" si="8"/>
        <v>1.8706043056637429E-2</v>
      </c>
      <c r="U58">
        <v>2332</v>
      </c>
      <c r="V58">
        <v>21783</v>
      </c>
      <c r="W58" s="31">
        <f t="shared" si="9"/>
        <v>2.6725049249366539E-2</v>
      </c>
    </row>
    <row r="59" spans="1:23" x14ac:dyDescent="0.25">
      <c r="A59">
        <v>2020</v>
      </c>
      <c r="B59" t="s">
        <v>84</v>
      </c>
      <c r="C59" t="s">
        <v>18</v>
      </c>
      <c r="D59" t="s">
        <v>89</v>
      </c>
      <c r="E59" s="1">
        <v>5451</v>
      </c>
      <c r="F59">
        <v>0</v>
      </c>
      <c r="G59" s="1">
        <v>13593</v>
      </c>
      <c r="H59" s="1">
        <v>4154</v>
      </c>
      <c r="I59">
        <v>1</v>
      </c>
      <c r="J59">
        <v>0.4</v>
      </c>
      <c r="K59">
        <v>0</v>
      </c>
      <c r="L59">
        <v>0.88</v>
      </c>
      <c r="M59">
        <v>0.27</v>
      </c>
      <c r="N59">
        <v>1</v>
      </c>
      <c r="Q59" s="14">
        <v>2018</v>
      </c>
      <c r="R59">
        <v>232288</v>
      </c>
      <c r="S59">
        <v>22294</v>
      </c>
      <c r="T59" s="3">
        <f t="shared" si="8"/>
        <v>9.5975685356109661E-2</v>
      </c>
      <c r="U59">
        <v>9400</v>
      </c>
      <c r="V59">
        <v>41706</v>
      </c>
      <c r="W59" s="31">
        <f t="shared" si="9"/>
        <v>4.3983141603067988E-2</v>
      </c>
    </row>
    <row r="60" spans="1:23" ht="15.75" thickBot="1" x14ac:dyDescent="0.3">
      <c r="A60">
        <v>2019</v>
      </c>
      <c r="B60" t="s">
        <v>84</v>
      </c>
      <c r="C60" t="s">
        <v>18</v>
      </c>
      <c r="D60" t="s">
        <v>89</v>
      </c>
      <c r="E60" s="1">
        <v>2086</v>
      </c>
      <c r="F60">
        <v>0</v>
      </c>
      <c r="G60" s="1">
        <v>7264</v>
      </c>
      <c r="H60" s="1">
        <v>2642</v>
      </c>
      <c r="I60">
        <v>1</v>
      </c>
      <c r="J60">
        <v>0.1</v>
      </c>
      <c r="K60">
        <v>0</v>
      </c>
      <c r="L60">
        <v>0.48</v>
      </c>
      <c r="M60">
        <v>0.17</v>
      </c>
      <c r="N60">
        <v>1</v>
      </c>
      <c r="Q60" s="16">
        <v>2019</v>
      </c>
      <c r="R60" s="17">
        <v>228841</v>
      </c>
      <c r="S60" s="17">
        <v>12130</v>
      </c>
      <c r="T60" s="28">
        <f t="shared" si="8"/>
        <v>5.3006235770687943E-2</v>
      </c>
      <c r="U60" s="17">
        <v>6949</v>
      </c>
      <c r="V60" s="17">
        <v>41458</v>
      </c>
      <c r="W60" s="32">
        <f t="shared" si="9"/>
        <v>3.1848281202119695E-2</v>
      </c>
    </row>
    <row r="61" spans="1:23" x14ac:dyDescent="0.25">
      <c r="A61">
        <v>2018</v>
      </c>
      <c r="B61" t="s">
        <v>84</v>
      </c>
      <c r="C61" t="s">
        <v>18</v>
      </c>
      <c r="D61" t="s">
        <v>89</v>
      </c>
      <c r="E61" s="1">
        <v>1193</v>
      </c>
      <c r="F61">
        <v>0</v>
      </c>
      <c r="G61" s="1">
        <v>4719</v>
      </c>
      <c r="H61" s="1">
        <v>1799</v>
      </c>
      <c r="I61">
        <v>1</v>
      </c>
      <c r="J61">
        <v>0.1</v>
      </c>
      <c r="K61">
        <v>0</v>
      </c>
      <c r="L61">
        <v>0.31</v>
      </c>
      <c r="M61">
        <v>0.12</v>
      </c>
      <c r="N61">
        <v>1</v>
      </c>
    </row>
    <row r="62" spans="1:23" x14ac:dyDescent="0.25">
      <c r="A62">
        <v>2017</v>
      </c>
      <c r="B62" t="s">
        <v>84</v>
      </c>
      <c r="C62" t="s">
        <v>18</v>
      </c>
      <c r="D62" t="s">
        <v>89</v>
      </c>
      <c r="E62" s="1">
        <v>1522</v>
      </c>
      <c r="F62">
        <v>0</v>
      </c>
      <c r="G62" s="1">
        <v>5894</v>
      </c>
      <c r="H62" s="1">
        <v>2231</v>
      </c>
      <c r="I62">
        <v>1</v>
      </c>
      <c r="J62">
        <v>0.1</v>
      </c>
      <c r="K62">
        <v>0</v>
      </c>
      <c r="L62">
        <v>0.4</v>
      </c>
      <c r="M62">
        <v>0.15</v>
      </c>
      <c r="N62">
        <v>1</v>
      </c>
    </row>
    <row r="63" spans="1:23" x14ac:dyDescent="0.25">
      <c r="A63">
        <v>2016</v>
      </c>
      <c r="B63" t="s">
        <v>84</v>
      </c>
      <c r="C63" t="s">
        <v>18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84</v>
      </c>
      <c r="C64" t="s">
        <v>18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84</v>
      </c>
      <c r="C65" t="s">
        <v>18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84</v>
      </c>
      <c r="C66" t="s">
        <v>18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84</v>
      </c>
      <c r="C67" t="s">
        <v>18</v>
      </c>
      <c r="D67" t="s">
        <v>89</v>
      </c>
      <c r="E67">
        <v>0</v>
      </c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84</v>
      </c>
      <c r="C68" t="s">
        <v>18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84</v>
      </c>
      <c r="C69" t="s">
        <v>18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84</v>
      </c>
      <c r="C70" t="s">
        <v>18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84</v>
      </c>
      <c r="C71" t="s">
        <v>18</v>
      </c>
      <c r="D71" t="s">
        <v>89</v>
      </c>
      <c r="E71" s="1">
        <v>3376</v>
      </c>
      <c r="F71">
        <v>0</v>
      </c>
      <c r="G71" s="1">
        <v>11982</v>
      </c>
      <c r="H71" s="1">
        <v>4391</v>
      </c>
      <c r="I71">
        <v>1</v>
      </c>
      <c r="J71">
        <v>0.2</v>
      </c>
      <c r="K71">
        <v>0</v>
      </c>
      <c r="L71">
        <v>0.86</v>
      </c>
      <c r="M71">
        <v>0.31</v>
      </c>
      <c r="N71">
        <v>1</v>
      </c>
    </row>
    <row r="72" spans="1:14" x14ac:dyDescent="0.25">
      <c r="A72">
        <v>2007</v>
      </c>
      <c r="B72" t="s">
        <v>84</v>
      </c>
      <c r="C72" t="s">
        <v>18</v>
      </c>
      <c r="D72" t="s">
        <v>89</v>
      </c>
      <c r="E72" s="1">
        <v>3276</v>
      </c>
      <c r="F72">
        <v>0</v>
      </c>
      <c r="G72" s="1">
        <v>7117</v>
      </c>
      <c r="H72" s="1">
        <v>1960</v>
      </c>
      <c r="I72">
        <v>1</v>
      </c>
      <c r="J72">
        <v>0.2</v>
      </c>
      <c r="K72">
        <v>0</v>
      </c>
      <c r="L72">
        <v>0.51</v>
      </c>
      <c r="M72">
        <v>0.14000000000000001</v>
      </c>
      <c r="N72">
        <v>1</v>
      </c>
    </row>
    <row r="73" spans="1:14" x14ac:dyDescent="0.25">
      <c r="A73">
        <v>2006</v>
      </c>
      <c r="B73" t="s">
        <v>84</v>
      </c>
      <c r="C73" t="s">
        <v>18</v>
      </c>
      <c r="D73" t="s">
        <v>89</v>
      </c>
      <c r="E73">
        <v>0</v>
      </c>
      <c r="I73">
        <v>2</v>
      </c>
      <c r="J73">
        <v>0</v>
      </c>
      <c r="N73">
        <v>2</v>
      </c>
    </row>
    <row r="74" spans="1:14" x14ac:dyDescent="0.25">
      <c r="A74">
        <v>2005</v>
      </c>
      <c r="B74" t="s">
        <v>84</v>
      </c>
      <c r="C74" t="s">
        <v>18</v>
      </c>
      <c r="D74" t="s">
        <v>89</v>
      </c>
      <c r="E74" s="1">
        <v>2987</v>
      </c>
      <c r="F74">
        <v>0</v>
      </c>
      <c r="G74" s="1">
        <v>9635</v>
      </c>
      <c r="H74" s="1">
        <v>3392</v>
      </c>
      <c r="I74">
        <v>1</v>
      </c>
      <c r="J74">
        <v>0.2</v>
      </c>
      <c r="K74">
        <v>0</v>
      </c>
      <c r="L74">
        <v>0.67</v>
      </c>
      <c r="M74">
        <v>0.24</v>
      </c>
      <c r="N74">
        <v>1</v>
      </c>
    </row>
    <row r="75" spans="1:14" x14ac:dyDescent="0.25">
      <c r="A75">
        <v>2004</v>
      </c>
      <c r="B75" t="s">
        <v>84</v>
      </c>
      <c r="C75" t="s">
        <v>18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84</v>
      </c>
      <c r="C76" t="s">
        <v>18</v>
      </c>
      <c r="D76" t="s">
        <v>89</v>
      </c>
      <c r="E76">
        <v>0</v>
      </c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84</v>
      </c>
      <c r="C77" t="s">
        <v>18</v>
      </c>
      <c r="D77" t="s">
        <v>89</v>
      </c>
      <c r="E77" s="1">
        <v>2568</v>
      </c>
      <c r="F77">
        <v>0</v>
      </c>
      <c r="G77" s="1">
        <v>7630</v>
      </c>
      <c r="H77" s="1">
        <v>2582</v>
      </c>
      <c r="I77">
        <v>1</v>
      </c>
      <c r="J77">
        <v>0.2</v>
      </c>
      <c r="K77">
        <v>0</v>
      </c>
      <c r="L77">
        <v>0.56000000000000005</v>
      </c>
      <c r="M77">
        <v>0.19</v>
      </c>
      <c r="N77">
        <v>1</v>
      </c>
    </row>
    <row r="78" spans="1:14" x14ac:dyDescent="0.25">
      <c r="A78">
        <v>2001</v>
      </c>
      <c r="B78" t="s">
        <v>84</v>
      </c>
      <c r="C78" t="s">
        <v>18</v>
      </c>
      <c r="D78" t="s">
        <v>89</v>
      </c>
      <c r="E78">
        <v>0</v>
      </c>
      <c r="I78">
        <v>2</v>
      </c>
      <c r="J78">
        <v>0</v>
      </c>
      <c r="N78">
        <v>2</v>
      </c>
    </row>
    <row r="79" spans="1:14" x14ac:dyDescent="0.25">
      <c r="A79">
        <v>2000</v>
      </c>
      <c r="B79" t="s">
        <v>84</v>
      </c>
      <c r="C79" t="s">
        <v>18</v>
      </c>
      <c r="D79" t="s">
        <v>89</v>
      </c>
      <c r="E79">
        <v>0</v>
      </c>
      <c r="I79">
        <v>2</v>
      </c>
      <c r="J79">
        <v>0</v>
      </c>
      <c r="N79">
        <v>2</v>
      </c>
    </row>
    <row r="80" spans="1:14" x14ac:dyDescent="0.25">
      <c r="A80">
        <v>1999</v>
      </c>
      <c r="B80" t="s">
        <v>84</v>
      </c>
      <c r="C80" t="s">
        <v>18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84</v>
      </c>
      <c r="C81" t="s">
        <v>18</v>
      </c>
      <c r="D81" t="s">
        <v>89</v>
      </c>
      <c r="E81" s="1">
        <v>3450</v>
      </c>
      <c r="F81">
        <v>0</v>
      </c>
      <c r="G81" s="1">
        <v>8943</v>
      </c>
      <c r="H81" s="1">
        <v>2802</v>
      </c>
      <c r="I81">
        <v>1</v>
      </c>
      <c r="J81">
        <v>0.3</v>
      </c>
      <c r="K81">
        <v>0</v>
      </c>
      <c r="L81">
        <v>0.66</v>
      </c>
      <c r="M81">
        <v>0.21</v>
      </c>
      <c r="N81">
        <v>1</v>
      </c>
    </row>
    <row r="82" spans="1:14" x14ac:dyDescent="0.25">
      <c r="A82">
        <v>1997</v>
      </c>
      <c r="B82" t="s">
        <v>84</v>
      </c>
      <c r="C82" t="s">
        <v>18</v>
      </c>
      <c r="D82" t="s">
        <v>89</v>
      </c>
      <c r="E82" s="1">
        <v>2048</v>
      </c>
      <c r="F82">
        <v>0</v>
      </c>
      <c r="G82" s="1">
        <v>7376</v>
      </c>
      <c r="H82" s="1">
        <v>2718</v>
      </c>
      <c r="I82">
        <v>1</v>
      </c>
      <c r="J82">
        <v>0.1</v>
      </c>
      <c r="K82">
        <v>0</v>
      </c>
      <c r="L82">
        <v>0.53</v>
      </c>
      <c r="M82">
        <v>0.2</v>
      </c>
      <c r="N82">
        <v>1</v>
      </c>
    </row>
    <row r="83" spans="1:14" x14ac:dyDescent="0.25">
      <c r="A83">
        <v>1996</v>
      </c>
      <c r="B83" t="s">
        <v>84</v>
      </c>
      <c r="C83" t="s">
        <v>18</v>
      </c>
      <c r="D83" t="s">
        <v>89</v>
      </c>
      <c r="E83">
        <v>0</v>
      </c>
      <c r="I83">
        <v>2</v>
      </c>
      <c r="J83">
        <v>0</v>
      </c>
      <c r="N83">
        <v>2</v>
      </c>
    </row>
    <row r="84" spans="1:14" x14ac:dyDescent="0.25">
      <c r="A84">
        <v>1995</v>
      </c>
      <c r="B84" t="s">
        <v>84</v>
      </c>
      <c r="C84" t="s">
        <v>18</v>
      </c>
      <c r="D84" t="s">
        <v>89</v>
      </c>
      <c r="E84" s="1">
        <v>2031</v>
      </c>
      <c r="F84">
        <v>0</v>
      </c>
      <c r="G84" s="1">
        <v>6398</v>
      </c>
      <c r="H84" s="1">
        <v>2228</v>
      </c>
      <c r="I84">
        <v>1</v>
      </c>
      <c r="J84">
        <v>0.1</v>
      </c>
      <c r="K84">
        <v>0</v>
      </c>
      <c r="L84">
        <v>0.47</v>
      </c>
      <c r="M84">
        <v>0.16</v>
      </c>
      <c r="N84">
        <v>1</v>
      </c>
    </row>
    <row r="85" spans="1:14" x14ac:dyDescent="0.25">
      <c r="A85">
        <v>1994</v>
      </c>
      <c r="B85" t="s">
        <v>84</v>
      </c>
      <c r="C85" t="s">
        <v>18</v>
      </c>
      <c r="D85" t="s">
        <v>89</v>
      </c>
      <c r="E85">
        <v>0</v>
      </c>
      <c r="I85">
        <v>2</v>
      </c>
      <c r="J85">
        <v>0</v>
      </c>
      <c r="N85">
        <v>2</v>
      </c>
    </row>
    <row r="86" spans="1:14" x14ac:dyDescent="0.25">
      <c r="A86">
        <v>1993</v>
      </c>
      <c r="B86" t="s">
        <v>84</v>
      </c>
      <c r="C86" t="s">
        <v>18</v>
      </c>
      <c r="D86" t="s">
        <v>89</v>
      </c>
      <c r="E86">
        <v>0</v>
      </c>
      <c r="I86">
        <v>2</v>
      </c>
      <c r="J86">
        <v>0</v>
      </c>
      <c r="N86">
        <v>2</v>
      </c>
    </row>
    <row r="87" spans="1:14" x14ac:dyDescent="0.25">
      <c r="A87">
        <v>2020</v>
      </c>
      <c r="B87" t="s">
        <v>85</v>
      </c>
      <c r="C87" t="s">
        <v>18</v>
      </c>
      <c r="D87" t="s">
        <v>89</v>
      </c>
      <c r="E87" s="1">
        <v>22968</v>
      </c>
      <c r="F87" s="1">
        <v>4117</v>
      </c>
      <c r="G87" s="1">
        <v>41819</v>
      </c>
      <c r="H87" s="1">
        <v>9618</v>
      </c>
      <c r="I87">
        <v>0</v>
      </c>
      <c r="J87">
        <v>0.8</v>
      </c>
      <c r="K87">
        <v>0.15</v>
      </c>
      <c r="L87">
        <v>1.53</v>
      </c>
      <c r="M87">
        <v>0.35</v>
      </c>
      <c r="N87">
        <v>0</v>
      </c>
    </row>
    <row r="88" spans="1:14" x14ac:dyDescent="0.25">
      <c r="A88">
        <v>2019</v>
      </c>
      <c r="B88" t="s">
        <v>85</v>
      </c>
      <c r="C88" t="s">
        <v>18</v>
      </c>
      <c r="D88" t="s">
        <v>89</v>
      </c>
      <c r="E88" s="1">
        <v>12498</v>
      </c>
      <c r="F88">
        <v>0</v>
      </c>
      <c r="G88" s="1">
        <v>26351</v>
      </c>
      <c r="H88" s="1">
        <v>7068</v>
      </c>
      <c r="I88">
        <v>1</v>
      </c>
      <c r="J88">
        <v>0.5</v>
      </c>
      <c r="K88">
        <v>0</v>
      </c>
      <c r="L88">
        <v>0.97</v>
      </c>
      <c r="M88">
        <v>0.26</v>
      </c>
      <c r="N88">
        <v>1</v>
      </c>
    </row>
    <row r="89" spans="1:14" x14ac:dyDescent="0.25">
      <c r="A89">
        <v>2018</v>
      </c>
      <c r="B89" t="s">
        <v>85</v>
      </c>
      <c r="C89" t="s">
        <v>18</v>
      </c>
      <c r="D89" t="s">
        <v>89</v>
      </c>
      <c r="E89" s="1">
        <v>48467</v>
      </c>
      <c r="F89" s="1">
        <v>18802</v>
      </c>
      <c r="G89" s="1">
        <v>78132</v>
      </c>
      <c r="H89" s="1">
        <v>15135</v>
      </c>
      <c r="I89">
        <v>0</v>
      </c>
      <c r="J89">
        <v>1.8</v>
      </c>
      <c r="K89">
        <v>0.7</v>
      </c>
      <c r="L89">
        <v>2.85</v>
      </c>
      <c r="M89">
        <v>0.55000000000000004</v>
      </c>
      <c r="N89">
        <v>0</v>
      </c>
    </row>
    <row r="90" spans="1:14" x14ac:dyDescent="0.25">
      <c r="A90">
        <v>2017</v>
      </c>
      <c r="B90" t="s">
        <v>85</v>
      </c>
      <c r="C90" t="s">
        <v>18</v>
      </c>
      <c r="D90" t="s">
        <v>89</v>
      </c>
      <c r="E90" s="1">
        <v>10130</v>
      </c>
      <c r="F90">
        <v>0</v>
      </c>
      <c r="G90" s="1">
        <v>22246</v>
      </c>
      <c r="H90" s="1">
        <v>6182</v>
      </c>
      <c r="I90">
        <v>1</v>
      </c>
      <c r="J90">
        <v>0.4</v>
      </c>
      <c r="K90">
        <v>0</v>
      </c>
      <c r="L90">
        <v>0.83</v>
      </c>
      <c r="M90">
        <v>0.23</v>
      </c>
      <c r="N90">
        <v>1</v>
      </c>
    </row>
    <row r="91" spans="1:14" x14ac:dyDescent="0.25">
      <c r="A91">
        <v>2016</v>
      </c>
      <c r="B91" t="s">
        <v>85</v>
      </c>
      <c r="C91" t="s">
        <v>18</v>
      </c>
      <c r="D91" t="s">
        <v>89</v>
      </c>
      <c r="E91" s="1">
        <v>22458</v>
      </c>
      <c r="F91" s="1">
        <v>3907</v>
      </c>
      <c r="G91" s="1">
        <v>41010</v>
      </c>
      <c r="H91" s="1">
        <v>9465</v>
      </c>
      <c r="I91">
        <v>0</v>
      </c>
      <c r="J91">
        <v>0.8</v>
      </c>
      <c r="K91">
        <v>0.15</v>
      </c>
      <c r="L91">
        <v>1.51</v>
      </c>
      <c r="M91">
        <v>0.35</v>
      </c>
      <c r="N91">
        <v>0</v>
      </c>
    </row>
    <row r="92" spans="1:14" x14ac:dyDescent="0.25">
      <c r="A92">
        <v>2015</v>
      </c>
      <c r="B92" t="s">
        <v>85</v>
      </c>
      <c r="C92" t="s">
        <v>18</v>
      </c>
      <c r="D92" t="s">
        <v>89</v>
      </c>
      <c r="E92" s="1">
        <v>18636</v>
      </c>
      <c r="F92">
        <v>0</v>
      </c>
      <c r="G92" s="1">
        <v>38435</v>
      </c>
      <c r="H92" s="1">
        <v>10102</v>
      </c>
      <c r="I92">
        <v>1</v>
      </c>
      <c r="J92">
        <v>0.7</v>
      </c>
      <c r="K92">
        <v>0</v>
      </c>
      <c r="L92">
        <v>1.42</v>
      </c>
      <c r="M92">
        <v>0.37</v>
      </c>
      <c r="N92">
        <v>1</v>
      </c>
    </row>
    <row r="93" spans="1:14" x14ac:dyDescent="0.25">
      <c r="A93">
        <v>2014</v>
      </c>
      <c r="B93" t="s">
        <v>85</v>
      </c>
      <c r="C93" t="s">
        <v>18</v>
      </c>
      <c r="D93" t="s">
        <v>89</v>
      </c>
      <c r="E93" s="1">
        <v>11736</v>
      </c>
      <c r="F93">
        <v>0</v>
      </c>
      <c r="G93" s="1">
        <v>26085</v>
      </c>
      <c r="H93" s="1">
        <v>7321</v>
      </c>
      <c r="I93">
        <v>1</v>
      </c>
      <c r="J93">
        <v>0.5</v>
      </c>
      <c r="K93">
        <v>0</v>
      </c>
      <c r="L93">
        <v>1</v>
      </c>
      <c r="M93">
        <v>0.28000000000000003</v>
      </c>
      <c r="N93">
        <v>1</v>
      </c>
    </row>
    <row r="94" spans="1:14" x14ac:dyDescent="0.25">
      <c r="A94">
        <v>2013</v>
      </c>
      <c r="B94" t="s">
        <v>85</v>
      </c>
      <c r="C94" t="s">
        <v>18</v>
      </c>
      <c r="D94" t="s">
        <v>89</v>
      </c>
      <c r="E94" s="1">
        <v>22243</v>
      </c>
      <c r="F94" s="1">
        <v>2360</v>
      </c>
      <c r="G94" s="1">
        <v>42125</v>
      </c>
      <c r="H94" s="1">
        <v>10144</v>
      </c>
      <c r="I94">
        <v>1</v>
      </c>
      <c r="J94">
        <v>0.9</v>
      </c>
      <c r="K94">
        <v>0.1</v>
      </c>
      <c r="L94">
        <v>1.64</v>
      </c>
      <c r="M94">
        <v>0.39</v>
      </c>
      <c r="N94">
        <v>1</v>
      </c>
    </row>
    <row r="95" spans="1:14" x14ac:dyDescent="0.25">
      <c r="A95">
        <v>2012</v>
      </c>
      <c r="B95" t="s">
        <v>85</v>
      </c>
      <c r="C95" t="s">
        <v>18</v>
      </c>
      <c r="D95" t="s">
        <v>89</v>
      </c>
      <c r="E95" s="1">
        <v>9510</v>
      </c>
      <c r="F95">
        <v>0</v>
      </c>
      <c r="G95" s="1">
        <v>22641</v>
      </c>
      <c r="H95" s="1">
        <v>6700</v>
      </c>
      <c r="I95">
        <v>1</v>
      </c>
      <c r="J95">
        <v>0.4</v>
      </c>
      <c r="K95">
        <v>0</v>
      </c>
      <c r="L95">
        <v>0.89</v>
      </c>
      <c r="M95">
        <v>0.26</v>
      </c>
      <c r="N95">
        <v>1</v>
      </c>
    </row>
    <row r="96" spans="1:14" x14ac:dyDescent="0.25">
      <c r="A96">
        <v>2011</v>
      </c>
      <c r="B96" t="s">
        <v>85</v>
      </c>
      <c r="C96" t="s">
        <v>18</v>
      </c>
      <c r="D96" t="s">
        <v>89</v>
      </c>
      <c r="E96" s="1">
        <v>3989</v>
      </c>
      <c r="F96">
        <v>0</v>
      </c>
      <c r="G96" s="1">
        <v>10904</v>
      </c>
      <c r="H96" s="1">
        <v>3528</v>
      </c>
      <c r="I96">
        <v>1</v>
      </c>
      <c r="J96">
        <v>0.2</v>
      </c>
      <c r="K96">
        <v>0</v>
      </c>
      <c r="L96">
        <v>0.44</v>
      </c>
      <c r="M96">
        <v>0.14000000000000001</v>
      </c>
      <c r="N96">
        <v>1</v>
      </c>
    </row>
    <row r="97" spans="1:14" x14ac:dyDescent="0.25">
      <c r="A97">
        <v>2010</v>
      </c>
      <c r="B97" t="s">
        <v>85</v>
      </c>
      <c r="C97" t="s">
        <v>18</v>
      </c>
      <c r="D97" t="s">
        <v>89</v>
      </c>
      <c r="E97" s="1">
        <v>18234</v>
      </c>
      <c r="F97">
        <v>933</v>
      </c>
      <c r="G97" s="1">
        <v>35535</v>
      </c>
      <c r="H97" s="1">
        <v>8827</v>
      </c>
      <c r="I97">
        <v>1</v>
      </c>
      <c r="J97">
        <v>0.8</v>
      </c>
      <c r="K97">
        <v>0.04</v>
      </c>
      <c r="L97">
        <v>1.49</v>
      </c>
      <c r="M97">
        <v>0.37</v>
      </c>
      <c r="N97">
        <v>1</v>
      </c>
    </row>
    <row r="98" spans="1:14" x14ac:dyDescent="0.25">
      <c r="A98">
        <v>2009</v>
      </c>
      <c r="B98" t="s">
        <v>85</v>
      </c>
      <c r="C98" t="s">
        <v>18</v>
      </c>
      <c r="D98" t="s">
        <v>89</v>
      </c>
      <c r="E98">
        <v>0</v>
      </c>
      <c r="I98">
        <v>2</v>
      </c>
      <c r="J98">
        <v>0</v>
      </c>
      <c r="N98">
        <v>2</v>
      </c>
    </row>
    <row r="99" spans="1:14" x14ac:dyDescent="0.25">
      <c r="A99">
        <v>2008</v>
      </c>
      <c r="B99" t="s">
        <v>85</v>
      </c>
      <c r="C99" t="s">
        <v>18</v>
      </c>
      <c r="D99" t="s">
        <v>89</v>
      </c>
      <c r="E99" s="1">
        <v>6526</v>
      </c>
      <c r="F99">
        <v>0</v>
      </c>
      <c r="G99" s="1">
        <v>18768</v>
      </c>
      <c r="H99" s="1">
        <v>6246</v>
      </c>
      <c r="I99">
        <v>1</v>
      </c>
      <c r="J99">
        <v>0.3</v>
      </c>
      <c r="K99">
        <v>0</v>
      </c>
      <c r="L99">
        <v>0.82</v>
      </c>
      <c r="M99">
        <v>0.27</v>
      </c>
      <c r="N99">
        <v>1</v>
      </c>
    </row>
    <row r="100" spans="1:14" x14ac:dyDescent="0.25">
      <c r="A100">
        <v>2007</v>
      </c>
      <c r="B100" t="s">
        <v>85</v>
      </c>
      <c r="C100" t="s">
        <v>18</v>
      </c>
      <c r="D100" t="s">
        <v>89</v>
      </c>
      <c r="E100" s="1">
        <v>19535</v>
      </c>
      <c r="F100" s="1">
        <v>5919</v>
      </c>
      <c r="G100" s="1">
        <v>33152</v>
      </c>
      <c r="H100" s="1">
        <v>6947</v>
      </c>
      <c r="I100">
        <v>1</v>
      </c>
      <c r="J100">
        <v>0.9</v>
      </c>
      <c r="K100">
        <v>0.27</v>
      </c>
      <c r="L100">
        <v>1.45</v>
      </c>
      <c r="M100">
        <v>0.3</v>
      </c>
      <c r="N100">
        <v>1</v>
      </c>
    </row>
    <row r="101" spans="1:14" x14ac:dyDescent="0.25">
      <c r="A101">
        <v>2006</v>
      </c>
      <c r="B101" t="s">
        <v>85</v>
      </c>
      <c r="C101" t="s">
        <v>18</v>
      </c>
      <c r="D101" t="s">
        <v>89</v>
      </c>
      <c r="E101" s="1">
        <v>59006</v>
      </c>
      <c r="F101" s="1">
        <v>22889</v>
      </c>
      <c r="G101" s="1">
        <v>95123</v>
      </c>
      <c r="H101" s="1">
        <v>18427</v>
      </c>
      <c r="I101">
        <v>1</v>
      </c>
      <c r="J101">
        <v>2.7</v>
      </c>
      <c r="K101">
        <v>1.04</v>
      </c>
      <c r="L101">
        <v>4.26</v>
      </c>
      <c r="M101">
        <v>0.82</v>
      </c>
      <c r="N101">
        <v>1</v>
      </c>
    </row>
    <row r="102" spans="1:14" x14ac:dyDescent="0.25">
      <c r="A102">
        <v>2005</v>
      </c>
      <c r="B102" t="s">
        <v>85</v>
      </c>
      <c r="C102" t="s">
        <v>18</v>
      </c>
      <c r="D102" t="s">
        <v>89</v>
      </c>
      <c r="E102" s="1">
        <v>16315</v>
      </c>
      <c r="F102">
        <v>0</v>
      </c>
      <c r="G102" s="1">
        <v>33470</v>
      </c>
      <c r="H102" s="1">
        <v>8753</v>
      </c>
      <c r="I102">
        <v>1</v>
      </c>
      <c r="J102">
        <v>0.8</v>
      </c>
      <c r="K102">
        <v>0</v>
      </c>
      <c r="L102">
        <v>1.54</v>
      </c>
      <c r="M102">
        <v>0.4</v>
      </c>
      <c r="N102">
        <v>1</v>
      </c>
    </row>
    <row r="103" spans="1:14" x14ac:dyDescent="0.25">
      <c r="A103">
        <v>2004</v>
      </c>
      <c r="B103" t="s">
        <v>85</v>
      </c>
      <c r="C103" t="s">
        <v>18</v>
      </c>
      <c r="D103" t="s">
        <v>89</v>
      </c>
      <c r="E103" s="1">
        <v>3590</v>
      </c>
      <c r="F103">
        <v>0</v>
      </c>
      <c r="G103" s="1">
        <v>10656</v>
      </c>
      <c r="H103" s="1">
        <v>3605</v>
      </c>
      <c r="I103">
        <v>1</v>
      </c>
      <c r="J103">
        <v>0.2</v>
      </c>
      <c r="K103">
        <v>0</v>
      </c>
      <c r="L103">
        <v>0.5</v>
      </c>
      <c r="M103">
        <v>0.17</v>
      </c>
      <c r="N103">
        <v>1</v>
      </c>
    </row>
    <row r="104" spans="1:14" x14ac:dyDescent="0.25">
      <c r="A104">
        <v>2003</v>
      </c>
      <c r="B104" t="s">
        <v>85</v>
      </c>
      <c r="C104" t="s">
        <v>18</v>
      </c>
      <c r="D104" t="s">
        <v>89</v>
      </c>
      <c r="E104" s="1">
        <v>25361</v>
      </c>
      <c r="F104" s="1">
        <v>4361</v>
      </c>
      <c r="G104" s="1">
        <v>46361</v>
      </c>
      <c r="H104" s="1">
        <v>10715</v>
      </c>
      <c r="I104">
        <v>1</v>
      </c>
      <c r="J104">
        <v>1.2</v>
      </c>
      <c r="K104">
        <v>0.21</v>
      </c>
      <c r="L104">
        <v>2.17</v>
      </c>
      <c r="M104">
        <v>0.5</v>
      </c>
      <c r="N104">
        <v>1</v>
      </c>
    </row>
    <row r="105" spans="1:14" x14ac:dyDescent="0.25">
      <c r="A105">
        <v>2002</v>
      </c>
      <c r="B105" t="s">
        <v>85</v>
      </c>
      <c r="C105" t="s">
        <v>18</v>
      </c>
      <c r="D105" t="s">
        <v>89</v>
      </c>
      <c r="E105" s="1">
        <v>7192</v>
      </c>
      <c r="F105">
        <v>0</v>
      </c>
      <c r="G105" s="1">
        <v>16468</v>
      </c>
      <c r="H105" s="1">
        <v>4733</v>
      </c>
      <c r="I105">
        <v>1</v>
      </c>
      <c r="J105">
        <v>0.4</v>
      </c>
      <c r="K105">
        <v>0</v>
      </c>
      <c r="L105">
        <v>0.81</v>
      </c>
      <c r="M105">
        <v>0.23</v>
      </c>
      <c r="N105">
        <v>1</v>
      </c>
    </row>
    <row r="106" spans="1:14" x14ac:dyDescent="0.25">
      <c r="A106">
        <v>2001</v>
      </c>
      <c r="B106" t="s">
        <v>85</v>
      </c>
      <c r="C106" t="s">
        <v>18</v>
      </c>
      <c r="D106" t="s">
        <v>89</v>
      </c>
      <c r="E106" s="1">
        <v>50559</v>
      </c>
      <c r="F106" s="1">
        <v>19694</v>
      </c>
      <c r="G106" s="1">
        <v>81425</v>
      </c>
      <c r="H106" s="1">
        <v>15748</v>
      </c>
      <c r="I106">
        <v>1</v>
      </c>
      <c r="J106">
        <v>2.5</v>
      </c>
      <c r="K106">
        <v>1</v>
      </c>
      <c r="L106">
        <v>4.07</v>
      </c>
      <c r="M106">
        <v>0.78</v>
      </c>
      <c r="N106">
        <v>1</v>
      </c>
    </row>
    <row r="107" spans="1:14" x14ac:dyDescent="0.25">
      <c r="A107">
        <v>2000</v>
      </c>
      <c r="B107" t="s">
        <v>85</v>
      </c>
      <c r="C107" t="s">
        <v>18</v>
      </c>
      <c r="D107" t="s">
        <v>89</v>
      </c>
      <c r="E107" s="1">
        <v>9370</v>
      </c>
      <c r="F107">
        <v>0</v>
      </c>
      <c r="G107" s="1">
        <v>20372</v>
      </c>
      <c r="H107" s="1">
        <v>5614</v>
      </c>
      <c r="I107">
        <v>1</v>
      </c>
      <c r="J107">
        <v>0.5</v>
      </c>
      <c r="K107">
        <v>0</v>
      </c>
      <c r="L107">
        <v>1.03</v>
      </c>
      <c r="M107">
        <v>0.28000000000000003</v>
      </c>
      <c r="N107">
        <v>1</v>
      </c>
    </row>
    <row r="108" spans="1:14" x14ac:dyDescent="0.25">
      <c r="A108">
        <v>1999</v>
      </c>
      <c r="B108" t="s">
        <v>85</v>
      </c>
      <c r="C108" t="s">
        <v>18</v>
      </c>
      <c r="D108" t="s">
        <v>89</v>
      </c>
      <c r="E108" s="1">
        <v>36151</v>
      </c>
      <c r="F108" s="1">
        <v>9536</v>
      </c>
      <c r="G108" s="1">
        <v>62765</v>
      </c>
      <c r="H108" s="1">
        <v>13579</v>
      </c>
      <c r="I108">
        <v>1</v>
      </c>
      <c r="J108">
        <v>1.9</v>
      </c>
      <c r="K108">
        <v>0.5</v>
      </c>
      <c r="L108">
        <v>3.22</v>
      </c>
      <c r="M108">
        <v>0.69</v>
      </c>
      <c r="N108">
        <v>1</v>
      </c>
    </row>
    <row r="109" spans="1:14" x14ac:dyDescent="0.25">
      <c r="A109">
        <v>1998</v>
      </c>
      <c r="B109" t="s">
        <v>85</v>
      </c>
      <c r="C109" t="s">
        <v>18</v>
      </c>
      <c r="D109" t="s">
        <v>89</v>
      </c>
      <c r="E109" s="1">
        <v>32714</v>
      </c>
      <c r="F109" s="1">
        <v>11218</v>
      </c>
      <c r="G109" s="1">
        <v>54211</v>
      </c>
      <c r="H109" s="1">
        <v>10968</v>
      </c>
      <c r="I109">
        <v>1</v>
      </c>
      <c r="J109">
        <v>1.7</v>
      </c>
      <c r="K109">
        <v>0.6</v>
      </c>
      <c r="L109">
        <v>2.84</v>
      </c>
      <c r="M109">
        <v>0.56999999999999995</v>
      </c>
      <c r="N109">
        <v>1</v>
      </c>
    </row>
    <row r="110" spans="1:14" x14ac:dyDescent="0.25">
      <c r="A110">
        <v>1997</v>
      </c>
      <c r="B110" t="s">
        <v>85</v>
      </c>
      <c r="C110" t="s">
        <v>18</v>
      </c>
      <c r="D110" t="s">
        <v>89</v>
      </c>
      <c r="E110" s="1">
        <v>45618</v>
      </c>
      <c r="F110" s="1">
        <v>14504</v>
      </c>
      <c r="G110" s="1">
        <v>76733</v>
      </c>
      <c r="H110" s="1">
        <v>15875</v>
      </c>
      <c r="I110">
        <v>1</v>
      </c>
      <c r="J110">
        <v>2.5</v>
      </c>
      <c r="K110">
        <v>0.79</v>
      </c>
      <c r="L110">
        <v>4.12</v>
      </c>
      <c r="M110">
        <v>0.85</v>
      </c>
      <c r="N110">
        <v>1</v>
      </c>
    </row>
    <row r="111" spans="1:14" x14ac:dyDescent="0.25">
      <c r="A111">
        <v>1996</v>
      </c>
      <c r="B111" t="s">
        <v>85</v>
      </c>
      <c r="C111" t="s">
        <v>18</v>
      </c>
      <c r="D111" t="s">
        <v>89</v>
      </c>
      <c r="E111" s="1">
        <v>17565</v>
      </c>
      <c r="F111" s="1">
        <v>2342</v>
      </c>
      <c r="G111" s="1">
        <v>32788</v>
      </c>
      <c r="H111" s="1">
        <v>7767</v>
      </c>
      <c r="I111">
        <v>1</v>
      </c>
      <c r="J111">
        <v>1</v>
      </c>
      <c r="K111">
        <v>0.13</v>
      </c>
      <c r="L111">
        <v>1.81</v>
      </c>
      <c r="M111">
        <v>0.43</v>
      </c>
      <c r="N111">
        <v>1</v>
      </c>
    </row>
    <row r="112" spans="1:14" x14ac:dyDescent="0.25">
      <c r="A112">
        <v>1995</v>
      </c>
      <c r="B112" t="s">
        <v>85</v>
      </c>
      <c r="C112" t="s">
        <v>18</v>
      </c>
      <c r="D112" t="s">
        <v>89</v>
      </c>
      <c r="E112" s="1">
        <v>38977</v>
      </c>
      <c r="F112" s="1">
        <v>15635</v>
      </c>
      <c r="G112" s="1">
        <v>62320</v>
      </c>
      <c r="H112" s="1">
        <v>11910</v>
      </c>
      <c r="I112">
        <v>1</v>
      </c>
      <c r="J112">
        <v>2.2000000000000002</v>
      </c>
      <c r="K112">
        <v>0.9</v>
      </c>
      <c r="L112">
        <v>3.54</v>
      </c>
      <c r="M112">
        <v>0.67</v>
      </c>
      <c r="N112">
        <v>1</v>
      </c>
    </row>
    <row r="113" spans="1:14" x14ac:dyDescent="0.25">
      <c r="A113">
        <v>1994</v>
      </c>
      <c r="B113" t="s">
        <v>85</v>
      </c>
      <c r="C113" t="s">
        <v>18</v>
      </c>
      <c r="D113" t="s">
        <v>89</v>
      </c>
      <c r="E113" s="1">
        <v>53551</v>
      </c>
      <c r="F113" s="1">
        <v>23346</v>
      </c>
      <c r="G113" s="1">
        <v>83756</v>
      </c>
      <c r="H113" s="1">
        <v>15411</v>
      </c>
      <c r="I113">
        <v>0</v>
      </c>
      <c r="J113">
        <v>3.1</v>
      </c>
      <c r="K113">
        <v>1.37</v>
      </c>
      <c r="L113">
        <v>4.8499999999999996</v>
      </c>
      <c r="M113">
        <v>0.89</v>
      </c>
      <c r="N113">
        <v>0</v>
      </c>
    </row>
    <row r="114" spans="1:14" x14ac:dyDescent="0.25">
      <c r="A114">
        <v>1993</v>
      </c>
      <c r="B114" t="s">
        <v>85</v>
      </c>
      <c r="C114" t="s">
        <v>18</v>
      </c>
      <c r="D114" t="s">
        <v>89</v>
      </c>
      <c r="E114" s="1">
        <v>56520</v>
      </c>
      <c r="F114" s="1">
        <v>19703</v>
      </c>
      <c r="G114" s="1">
        <v>93337</v>
      </c>
      <c r="H114" s="1">
        <v>18785</v>
      </c>
      <c r="I114">
        <v>0</v>
      </c>
      <c r="J114">
        <v>3.4</v>
      </c>
      <c r="K114">
        <v>1.21</v>
      </c>
      <c r="L114">
        <v>5.6</v>
      </c>
      <c r="M114">
        <v>1.1200000000000001</v>
      </c>
      <c r="N114">
        <v>0</v>
      </c>
    </row>
    <row r="115" spans="1:14" x14ac:dyDescent="0.25">
      <c r="A115">
        <v>2020</v>
      </c>
      <c r="B115" t="s">
        <v>86</v>
      </c>
      <c r="C115" t="s">
        <v>18</v>
      </c>
      <c r="D115" t="s">
        <v>89</v>
      </c>
      <c r="E115" s="1">
        <v>15939</v>
      </c>
      <c r="F115">
        <v>790</v>
      </c>
      <c r="G115" s="1">
        <v>31087</v>
      </c>
      <c r="H115" s="1">
        <v>7729</v>
      </c>
      <c r="I115">
        <v>1</v>
      </c>
      <c r="J115">
        <v>3.3</v>
      </c>
      <c r="K115">
        <v>0.2</v>
      </c>
      <c r="L115">
        <v>6.43</v>
      </c>
      <c r="M115">
        <v>1.59</v>
      </c>
      <c r="N115">
        <v>1</v>
      </c>
    </row>
    <row r="116" spans="1:14" x14ac:dyDescent="0.25">
      <c r="A116">
        <v>2019</v>
      </c>
      <c r="B116" t="s">
        <v>86</v>
      </c>
      <c r="C116" t="s">
        <v>18</v>
      </c>
      <c r="D116" t="s">
        <v>89</v>
      </c>
      <c r="E116" s="1">
        <v>8964</v>
      </c>
      <c r="F116">
        <v>0</v>
      </c>
      <c r="G116" s="1">
        <v>20447</v>
      </c>
      <c r="H116" s="1">
        <v>5859</v>
      </c>
      <c r="I116">
        <v>1</v>
      </c>
      <c r="J116">
        <v>1.8</v>
      </c>
      <c r="K116">
        <v>0</v>
      </c>
      <c r="L116">
        <v>4.0999999999999996</v>
      </c>
      <c r="M116">
        <v>1.17</v>
      </c>
      <c r="N116">
        <v>1</v>
      </c>
    </row>
    <row r="117" spans="1:14" x14ac:dyDescent="0.25">
      <c r="A117">
        <v>2018</v>
      </c>
      <c r="B117" t="s">
        <v>86</v>
      </c>
      <c r="C117" t="s">
        <v>18</v>
      </c>
      <c r="D117" t="s">
        <v>89</v>
      </c>
      <c r="E117" s="1">
        <v>12370</v>
      </c>
      <c r="F117">
        <v>0</v>
      </c>
      <c r="G117" s="1">
        <v>25359</v>
      </c>
      <c r="H117" s="1">
        <v>6627</v>
      </c>
      <c r="I117">
        <v>1</v>
      </c>
      <c r="J117">
        <v>2.4</v>
      </c>
      <c r="K117">
        <v>0</v>
      </c>
      <c r="L117">
        <v>4.92</v>
      </c>
      <c r="M117">
        <v>1.28</v>
      </c>
      <c r="N117">
        <v>1</v>
      </c>
    </row>
    <row r="118" spans="1:14" x14ac:dyDescent="0.25">
      <c r="A118">
        <v>2017</v>
      </c>
      <c r="B118" t="s">
        <v>86</v>
      </c>
      <c r="C118" t="s">
        <v>18</v>
      </c>
      <c r="D118" t="s">
        <v>89</v>
      </c>
      <c r="E118" s="1">
        <v>20320</v>
      </c>
      <c r="F118" s="1">
        <v>2403</v>
      </c>
      <c r="G118" s="1">
        <v>38238</v>
      </c>
      <c r="H118" s="1">
        <v>9142</v>
      </c>
      <c r="I118">
        <v>1</v>
      </c>
      <c r="J118">
        <v>4.0999999999999996</v>
      </c>
      <c r="K118">
        <v>0.52</v>
      </c>
      <c r="L118">
        <v>7.71</v>
      </c>
      <c r="M118">
        <v>1.83</v>
      </c>
      <c r="N118">
        <v>1</v>
      </c>
    </row>
    <row r="119" spans="1:14" x14ac:dyDescent="0.25">
      <c r="A119">
        <v>2016</v>
      </c>
      <c r="B119" t="s">
        <v>86</v>
      </c>
      <c r="C119" t="s">
        <v>18</v>
      </c>
      <c r="D119" t="s">
        <v>89</v>
      </c>
      <c r="E119" s="1">
        <v>51640</v>
      </c>
      <c r="F119" s="1">
        <v>21294</v>
      </c>
      <c r="G119" s="1">
        <v>81985</v>
      </c>
      <c r="H119" s="1">
        <v>15482</v>
      </c>
      <c r="I119">
        <v>1</v>
      </c>
      <c r="J119">
        <v>10.3</v>
      </c>
      <c r="K119">
        <v>4.37</v>
      </c>
      <c r="L119">
        <v>16.190000000000001</v>
      </c>
      <c r="M119">
        <v>3.02</v>
      </c>
      <c r="N119">
        <v>1</v>
      </c>
    </row>
    <row r="120" spans="1:14" x14ac:dyDescent="0.25">
      <c r="A120">
        <v>2015</v>
      </c>
      <c r="B120" t="s">
        <v>86</v>
      </c>
      <c r="C120" t="s">
        <v>18</v>
      </c>
      <c r="D120" t="s">
        <v>89</v>
      </c>
      <c r="E120" s="1">
        <v>10944</v>
      </c>
      <c r="F120">
        <v>0</v>
      </c>
      <c r="G120" s="1">
        <v>25528</v>
      </c>
      <c r="H120" s="1">
        <v>7441</v>
      </c>
      <c r="I120">
        <v>1</v>
      </c>
      <c r="J120">
        <v>2.1</v>
      </c>
      <c r="K120">
        <v>0</v>
      </c>
      <c r="L120">
        <v>4.96</v>
      </c>
      <c r="M120">
        <v>1.44</v>
      </c>
      <c r="N120">
        <v>1</v>
      </c>
    </row>
    <row r="121" spans="1:14" x14ac:dyDescent="0.25">
      <c r="A121">
        <v>2014</v>
      </c>
      <c r="B121" t="s">
        <v>86</v>
      </c>
      <c r="C121" t="s">
        <v>18</v>
      </c>
      <c r="D121" t="s">
        <v>89</v>
      </c>
      <c r="E121" s="1">
        <v>39562</v>
      </c>
      <c r="F121" s="1">
        <v>10214</v>
      </c>
      <c r="G121" s="1">
        <v>68910</v>
      </c>
      <c r="H121" s="1">
        <v>14974</v>
      </c>
      <c r="I121">
        <v>1</v>
      </c>
      <c r="J121">
        <v>7.8</v>
      </c>
      <c r="K121">
        <v>2.12</v>
      </c>
      <c r="L121">
        <v>13.46</v>
      </c>
      <c r="M121">
        <v>2.89</v>
      </c>
      <c r="N121">
        <v>1</v>
      </c>
    </row>
    <row r="122" spans="1:14" x14ac:dyDescent="0.25">
      <c r="A122">
        <v>2013</v>
      </c>
      <c r="B122" t="s">
        <v>86</v>
      </c>
      <c r="C122" t="s">
        <v>18</v>
      </c>
      <c r="D122" t="s">
        <v>89</v>
      </c>
      <c r="E122" s="1">
        <v>42063</v>
      </c>
      <c r="F122" s="1">
        <v>11942</v>
      </c>
      <c r="G122" s="1">
        <v>72183</v>
      </c>
      <c r="H122" s="1">
        <v>15368</v>
      </c>
      <c r="I122">
        <v>1</v>
      </c>
      <c r="J122">
        <v>8.1999999999999993</v>
      </c>
      <c r="K122">
        <v>2.48</v>
      </c>
      <c r="L122">
        <v>13.85</v>
      </c>
      <c r="M122">
        <v>2.9</v>
      </c>
      <c r="N122">
        <v>1</v>
      </c>
    </row>
    <row r="123" spans="1:14" x14ac:dyDescent="0.25">
      <c r="A123">
        <v>2012</v>
      </c>
      <c r="B123" t="s">
        <v>86</v>
      </c>
      <c r="C123" t="s">
        <v>18</v>
      </c>
      <c r="D123" t="s">
        <v>89</v>
      </c>
      <c r="E123" s="1">
        <v>35192</v>
      </c>
      <c r="F123" s="1">
        <v>7988</v>
      </c>
      <c r="G123" s="1">
        <v>62395</v>
      </c>
      <c r="H123" s="1">
        <v>13880</v>
      </c>
      <c r="I123">
        <v>1</v>
      </c>
      <c r="J123">
        <v>7</v>
      </c>
      <c r="K123">
        <v>1.65</v>
      </c>
      <c r="L123">
        <v>12.28</v>
      </c>
      <c r="M123">
        <v>2.71</v>
      </c>
      <c r="N123">
        <v>1</v>
      </c>
    </row>
    <row r="124" spans="1:14" x14ac:dyDescent="0.25">
      <c r="A124">
        <v>2011</v>
      </c>
      <c r="B124" t="s">
        <v>86</v>
      </c>
      <c r="C124" t="s">
        <v>18</v>
      </c>
      <c r="D124" t="s">
        <v>89</v>
      </c>
      <c r="E124" s="1">
        <v>19759</v>
      </c>
      <c r="F124" s="1">
        <v>2100</v>
      </c>
      <c r="G124" s="1">
        <v>37418</v>
      </c>
      <c r="H124" s="1">
        <v>9010</v>
      </c>
      <c r="I124">
        <v>1</v>
      </c>
      <c r="J124">
        <v>4</v>
      </c>
      <c r="K124">
        <v>0.47</v>
      </c>
      <c r="L124">
        <v>7.48</v>
      </c>
      <c r="M124">
        <v>1.79</v>
      </c>
      <c r="N124">
        <v>1</v>
      </c>
    </row>
    <row r="125" spans="1:14" x14ac:dyDescent="0.25">
      <c r="A125">
        <v>2010</v>
      </c>
      <c r="B125" t="s">
        <v>86</v>
      </c>
      <c r="C125" t="s">
        <v>18</v>
      </c>
      <c r="D125" t="s">
        <v>89</v>
      </c>
      <c r="E125" s="1">
        <v>5387</v>
      </c>
      <c r="F125">
        <v>0</v>
      </c>
      <c r="G125" s="1">
        <v>13554</v>
      </c>
      <c r="H125" s="1">
        <v>4167</v>
      </c>
      <c r="I125">
        <v>1</v>
      </c>
      <c r="J125">
        <v>1.1000000000000001</v>
      </c>
      <c r="K125">
        <v>0</v>
      </c>
      <c r="L125">
        <v>2.71</v>
      </c>
      <c r="M125">
        <v>0.83</v>
      </c>
      <c r="N125">
        <v>1</v>
      </c>
    </row>
    <row r="126" spans="1:14" x14ac:dyDescent="0.25">
      <c r="A126">
        <v>2009</v>
      </c>
      <c r="B126" t="s">
        <v>86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86</v>
      </c>
      <c r="C127" t="s">
        <v>18</v>
      </c>
      <c r="D127" t="s">
        <v>89</v>
      </c>
      <c r="E127" s="1">
        <v>33248</v>
      </c>
      <c r="F127" s="1">
        <v>3004</v>
      </c>
      <c r="G127" s="1">
        <v>63492</v>
      </c>
      <c r="H127" s="1">
        <v>15431</v>
      </c>
      <c r="I127">
        <v>1</v>
      </c>
      <c r="J127">
        <v>7</v>
      </c>
      <c r="K127">
        <v>0.72</v>
      </c>
      <c r="L127">
        <v>13.33</v>
      </c>
      <c r="M127">
        <v>3.22</v>
      </c>
      <c r="N127">
        <v>1</v>
      </c>
    </row>
    <row r="128" spans="1:14" x14ac:dyDescent="0.25">
      <c r="A128">
        <v>2007</v>
      </c>
      <c r="B128" t="s">
        <v>86</v>
      </c>
      <c r="C128" t="s">
        <v>18</v>
      </c>
      <c r="D128" t="s">
        <v>89</v>
      </c>
      <c r="E128" s="1">
        <v>3438</v>
      </c>
      <c r="F128">
        <v>0</v>
      </c>
      <c r="G128" s="1">
        <v>7410</v>
      </c>
      <c r="H128" s="1">
        <v>2027</v>
      </c>
      <c r="I128">
        <v>1</v>
      </c>
      <c r="J128">
        <v>0.7</v>
      </c>
      <c r="K128">
        <v>0</v>
      </c>
      <c r="L128">
        <v>1.59</v>
      </c>
      <c r="M128">
        <v>0.43</v>
      </c>
      <c r="N128">
        <v>1</v>
      </c>
    </row>
    <row r="129" spans="1:14" x14ac:dyDescent="0.25">
      <c r="A129">
        <v>2006</v>
      </c>
      <c r="B129" t="s">
        <v>86</v>
      </c>
      <c r="C129" t="s">
        <v>18</v>
      </c>
      <c r="D129" t="s">
        <v>89</v>
      </c>
      <c r="E129" s="1">
        <v>19910</v>
      </c>
      <c r="F129">
        <v>947</v>
      </c>
      <c r="G129" s="1">
        <v>38873</v>
      </c>
      <c r="H129" s="1">
        <v>9675</v>
      </c>
      <c r="I129">
        <v>1</v>
      </c>
      <c r="J129">
        <v>4.3</v>
      </c>
      <c r="K129">
        <v>0.25</v>
      </c>
      <c r="L129">
        <v>8.44</v>
      </c>
      <c r="M129">
        <v>2.09</v>
      </c>
      <c r="N129">
        <v>1</v>
      </c>
    </row>
    <row r="130" spans="1:14" x14ac:dyDescent="0.25">
      <c r="A130">
        <v>2005</v>
      </c>
      <c r="B130" t="s">
        <v>86</v>
      </c>
      <c r="C130" t="s">
        <v>18</v>
      </c>
      <c r="D130" t="s">
        <v>89</v>
      </c>
      <c r="E130" s="1">
        <v>3450</v>
      </c>
      <c r="F130">
        <v>0</v>
      </c>
      <c r="G130" s="1">
        <v>10638</v>
      </c>
      <c r="H130" s="1">
        <v>3667</v>
      </c>
      <c r="I130">
        <v>1</v>
      </c>
      <c r="J130">
        <v>0.8</v>
      </c>
      <c r="K130">
        <v>0</v>
      </c>
      <c r="L130">
        <v>2.4300000000000002</v>
      </c>
      <c r="M130">
        <v>0.84</v>
      </c>
      <c r="N130">
        <v>1</v>
      </c>
    </row>
    <row r="131" spans="1:14" x14ac:dyDescent="0.25">
      <c r="A131">
        <v>2004</v>
      </c>
      <c r="B131" t="s">
        <v>86</v>
      </c>
      <c r="C131" t="s">
        <v>18</v>
      </c>
      <c r="D131" t="s">
        <v>89</v>
      </c>
      <c r="E131" s="1">
        <v>8987</v>
      </c>
      <c r="F131">
        <v>0</v>
      </c>
      <c r="G131" s="1">
        <v>20620</v>
      </c>
      <c r="H131" s="1">
        <v>5935</v>
      </c>
      <c r="I131">
        <v>1</v>
      </c>
      <c r="J131">
        <v>1.9</v>
      </c>
      <c r="K131">
        <v>0</v>
      </c>
      <c r="L131">
        <v>4.41</v>
      </c>
      <c r="M131">
        <v>1.27</v>
      </c>
      <c r="N131">
        <v>1</v>
      </c>
    </row>
    <row r="132" spans="1:14" x14ac:dyDescent="0.25">
      <c r="A132">
        <v>2003</v>
      </c>
      <c r="B132" t="s">
        <v>86</v>
      </c>
      <c r="C132" t="s">
        <v>18</v>
      </c>
      <c r="D132" t="s">
        <v>89</v>
      </c>
      <c r="E132" s="1">
        <v>8926</v>
      </c>
      <c r="F132">
        <v>0</v>
      </c>
      <c r="G132" s="1">
        <v>20259</v>
      </c>
      <c r="H132" s="1">
        <v>5782</v>
      </c>
      <c r="I132">
        <v>1</v>
      </c>
      <c r="J132">
        <v>2</v>
      </c>
      <c r="K132">
        <v>0</v>
      </c>
      <c r="L132">
        <v>4.41</v>
      </c>
      <c r="M132">
        <v>1.26</v>
      </c>
      <c r="N132">
        <v>1</v>
      </c>
    </row>
    <row r="133" spans="1:14" x14ac:dyDescent="0.25">
      <c r="A133">
        <v>2002</v>
      </c>
      <c r="B133" t="s">
        <v>86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86</v>
      </c>
      <c r="C134" t="s">
        <v>18</v>
      </c>
      <c r="D134" t="s">
        <v>89</v>
      </c>
      <c r="E134" s="1">
        <v>4477</v>
      </c>
      <c r="F134">
        <v>0</v>
      </c>
      <c r="G134" s="1">
        <v>12142</v>
      </c>
      <c r="H134" s="1">
        <v>3911</v>
      </c>
      <c r="I134">
        <v>1</v>
      </c>
      <c r="J134">
        <v>1</v>
      </c>
      <c r="K134">
        <v>0</v>
      </c>
      <c r="L134">
        <v>2.58</v>
      </c>
      <c r="M134">
        <v>0.83</v>
      </c>
      <c r="N134">
        <v>1</v>
      </c>
    </row>
    <row r="135" spans="1:14" x14ac:dyDescent="0.25">
      <c r="A135">
        <v>2000</v>
      </c>
      <c r="B135" t="s">
        <v>86</v>
      </c>
      <c r="C135" t="s">
        <v>18</v>
      </c>
      <c r="D135" t="s">
        <v>89</v>
      </c>
      <c r="E135" s="1">
        <v>3854</v>
      </c>
      <c r="F135">
        <v>0</v>
      </c>
      <c r="G135" s="1">
        <v>10436</v>
      </c>
      <c r="H135" s="1">
        <v>3358</v>
      </c>
      <c r="I135">
        <v>1</v>
      </c>
      <c r="J135">
        <v>0.8</v>
      </c>
      <c r="K135">
        <v>0</v>
      </c>
      <c r="L135">
        <v>2.21</v>
      </c>
      <c r="M135">
        <v>0.71</v>
      </c>
      <c r="N135">
        <v>1</v>
      </c>
    </row>
    <row r="136" spans="1:14" x14ac:dyDescent="0.25">
      <c r="A136">
        <v>1999</v>
      </c>
      <c r="B136" t="s">
        <v>86</v>
      </c>
      <c r="C136" t="s">
        <v>18</v>
      </c>
      <c r="D136" t="s">
        <v>89</v>
      </c>
      <c r="E136" s="1">
        <v>43711</v>
      </c>
      <c r="F136" s="1">
        <v>13827</v>
      </c>
      <c r="G136" s="1">
        <v>73595</v>
      </c>
      <c r="H136" s="1">
        <v>15247</v>
      </c>
      <c r="I136">
        <v>1</v>
      </c>
      <c r="J136">
        <v>9.1</v>
      </c>
      <c r="K136">
        <v>3</v>
      </c>
      <c r="L136">
        <v>15.14</v>
      </c>
      <c r="M136">
        <v>3.1</v>
      </c>
      <c r="N136">
        <v>1</v>
      </c>
    </row>
    <row r="137" spans="1:14" x14ac:dyDescent="0.25">
      <c r="A137">
        <v>1998</v>
      </c>
      <c r="B137" t="s">
        <v>86</v>
      </c>
      <c r="C137" t="s">
        <v>18</v>
      </c>
      <c r="D137" t="s">
        <v>89</v>
      </c>
      <c r="E137" s="1">
        <v>12982</v>
      </c>
      <c r="F137">
        <v>931</v>
      </c>
      <c r="G137" s="1">
        <v>25034</v>
      </c>
      <c r="H137" s="1">
        <v>6149</v>
      </c>
      <c r="I137">
        <v>1</v>
      </c>
      <c r="J137">
        <v>2.6</v>
      </c>
      <c r="K137">
        <v>0.21</v>
      </c>
      <c r="L137">
        <v>5.03</v>
      </c>
      <c r="M137">
        <v>1.23</v>
      </c>
      <c r="N137">
        <v>1</v>
      </c>
    </row>
    <row r="138" spans="1:14" x14ac:dyDescent="0.25">
      <c r="A138">
        <v>1997</v>
      </c>
      <c r="B138" t="s">
        <v>86</v>
      </c>
      <c r="C138" t="s">
        <v>18</v>
      </c>
      <c r="D138" t="s">
        <v>89</v>
      </c>
      <c r="E138" s="1">
        <v>13445</v>
      </c>
      <c r="F138">
        <v>0</v>
      </c>
      <c r="G138" s="1">
        <v>28552</v>
      </c>
      <c r="H138" s="1">
        <v>7708</v>
      </c>
      <c r="I138">
        <v>1</v>
      </c>
      <c r="J138">
        <v>2.8</v>
      </c>
      <c r="K138">
        <v>0</v>
      </c>
      <c r="L138">
        <v>5.84</v>
      </c>
      <c r="M138">
        <v>1.57</v>
      </c>
      <c r="N138">
        <v>1</v>
      </c>
    </row>
    <row r="139" spans="1:14" x14ac:dyDescent="0.25">
      <c r="A139">
        <v>1996</v>
      </c>
      <c r="B139" t="s">
        <v>86</v>
      </c>
      <c r="C139" t="s">
        <v>18</v>
      </c>
      <c r="D139" t="s">
        <v>89</v>
      </c>
      <c r="E139" s="1">
        <v>21620</v>
      </c>
      <c r="F139" s="1">
        <v>4391</v>
      </c>
      <c r="G139" s="1">
        <v>38850</v>
      </c>
      <c r="H139" s="1">
        <v>8791</v>
      </c>
      <c r="I139">
        <v>1</v>
      </c>
      <c r="J139">
        <v>4.5</v>
      </c>
      <c r="K139">
        <v>0.96</v>
      </c>
      <c r="L139">
        <v>8.0399999999999991</v>
      </c>
      <c r="M139">
        <v>1.81</v>
      </c>
      <c r="N139">
        <v>1</v>
      </c>
    </row>
    <row r="140" spans="1:14" x14ac:dyDescent="0.25">
      <c r="A140">
        <v>1995</v>
      </c>
      <c r="B140" t="s">
        <v>86</v>
      </c>
      <c r="C140" t="s">
        <v>18</v>
      </c>
      <c r="D140" t="s">
        <v>89</v>
      </c>
      <c r="E140" s="1">
        <v>54394</v>
      </c>
      <c r="F140" s="1">
        <v>25788</v>
      </c>
      <c r="G140" s="1">
        <v>82999</v>
      </c>
      <c r="H140" s="1">
        <v>14595</v>
      </c>
      <c r="I140">
        <v>0</v>
      </c>
      <c r="J140">
        <v>11.2</v>
      </c>
      <c r="K140">
        <v>5.47</v>
      </c>
      <c r="L140">
        <v>17.010000000000002</v>
      </c>
      <c r="M140">
        <v>2.94</v>
      </c>
      <c r="N140">
        <v>0</v>
      </c>
    </row>
    <row r="141" spans="1:14" x14ac:dyDescent="0.25">
      <c r="A141">
        <v>1994</v>
      </c>
      <c r="B141" t="s">
        <v>86</v>
      </c>
      <c r="C141" t="s">
        <v>18</v>
      </c>
      <c r="D141" t="s">
        <v>89</v>
      </c>
      <c r="E141" s="1">
        <v>24831</v>
      </c>
      <c r="F141" s="1">
        <v>5466</v>
      </c>
      <c r="G141" s="1">
        <v>44196</v>
      </c>
      <c r="H141" s="1">
        <v>9880</v>
      </c>
      <c r="I141">
        <v>1</v>
      </c>
      <c r="J141">
        <v>5.2</v>
      </c>
      <c r="K141">
        <v>1.18</v>
      </c>
      <c r="L141">
        <v>9.16</v>
      </c>
      <c r="M141">
        <v>2.04</v>
      </c>
      <c r="N141">
        <v>1</v>
      </c>
    </row>
    <row r="142" spans="1:14" x14ac:dyDescent="0.25">
      <c r="A142">
        <v>1993</v>
      </c>
      <c r="B142" t="s">
        <v>86</v>
      </c>
      <c r="C142" t="s">
        <v>18</v>
      </c>
      <c r="D142" t="s">
        <v>89</v>
      </c>
      <c r="E142" s="1">
        <v>120137</v>
      </c>
      <c r="F142" s="1">
        <v>62183</v>
      </c>
      <c r="G142" s="1">
        <v>178092</v>
      </c>
      <c r="H142" s="1">
        <v>29569</v>
      </c>
      <c r="I142">
        <v>0</v>
      </c>
      <c r="J142">
        <v>24</v>
      </c>
      <c r="K142">
        <v>12.85</v>
      </c>
      <c r="L142">
        <v>35.11</v>
      </c>
      <c r="M142">
        <v>5.68</v>
      </c>
      <c r="N142">
        <v>0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96B-4734-46AC-8EA3-0DC836CBD74C}">
  <dimension ref="A1:AA142"/>
  <sheetViews>
    <sheetView topLeftCell="L23" workbookViewId="0">
      <selection activeCell="U29" sqref="U29"/>
    </sheetView>
  </sheetViews>
  <sheetFormatPr defaultRowHeight="15" x14ac:dyDescent="0.25"/>
  <cols>
    <col min="17" max="17" width="15" bestFit="1" customWidth="1"/>
    <col min="18" max="22" width="15.5703125" bestFit="1" customWidth="1"/>
    <col min="23" max="23" width="11.28515625" bestFit="1" customWidth="1"/>
  </cols>
  <sheetData>
    <row r="1" spans="1:27" ht="15.75" thickBot="1" x14ac:dyDescent="0.3">
      <c r="A1" t="s">
        <v>100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81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82</v>
      </c>
      <c r="C3" t="s">
        <v>18</v>
      </c>
      <c r="D3" t="s">
        <v>89</v>
      </c>
      <c r="E3" s="1">
        <v>113889</v>
      </c>
      <c r="F3" s="1">
        <v>62408</v>
      </c>
      <c r="G3" s="1">
        <v>165369</v>
      </c>
      <c r="H3" s="1">
        <v>26266</v>
      </c>
      <c r="I3">
        <v>0</v>
      </c>
      <c r="J3">
        <v>1.1000000000000001</v>
      </c>
      <c r="K3">
        <v>0.63</v>
      </c>
      <c r="L3">
        <v>1.66</v>
      </c>
      <c r="M3">
        <v>0.26</v>
      </c>
      <c r="N3">
        <v>0</v>
      </c>
      <c r="Q3" s="14">
        <v>2015</v>
      </c>
      <c r="R3" s="3">
        <v>0.23213173563189757</v>
      </c>
      <c r="S3" s="3">
        <v>0.14415447269192863</v>
      </c>
    </row>
    <row r="4" spans="1:27" x14ac:dyDescent="0.25">
      <c r="A4">
        <v>2019</v>
      </c>
      <c r="B4" t="s">
        <v>82</v>
      </c>
      <c r="C4" t="s">
        <v>18</v>
      </c>
      <c r="D4" t="s">
        <v>89</v>
      </c>
      <c r="E4" s="1">
        <v>193163</v>
      </c>
      <c r="F4" s="1">
        <v>120345</v>
      </c>
      <c r="G4" s="1">
        <v>265982</v>
      </c>
      <c r="H4" s="1">
        <v>37153</v>
      </c>
      <c r="I4">
        <v>0</v>
      </c>
      <c r="J4">
        <v>2</v>
      </c>
      <c r="K4">
        <v>1.23</v>
      </c>
      <c r="L4">
        <v>2.71</v>
      </c>
      <c r="M4">
        <v>0.38</v>
      </c>
      <c r="N4">
        <v>0</v>
      </c>
      <c r="Q4" s="14">
        <v>2016</v>
      </c>
      <c r="R4" s="3">
        <v>0.12930379309550677</v>
      </c>
      <c r="S4" s="3">
        <v>5.9731884065211543E-2</v>
      </c>
    </row>
    <row r="5" spans="1:27" x14ac:dyDescent="0.25">
      <c r="A5">
        <v>2018</v>
      </c>
      <c r="B5" t="s">
        <v>82</v>
      </c>
      <c r="C5" t="s">
        <v>18</v>
      </c>
      <c r="D5" t="s">
        <v>89</v>
      </c>
      <c r="E5" s="1">
        <v>147964</v>
      </c>
      <c r="F5" s="1">
        <v>87310</v>
      </c>
      <c r="G5" s="1">
        <v>208618</v>
      </c>
      <c r="H5" s="1">
        <v>30947</v>
      </c>
      <c r="I5">
        <v>0</v>
      </c>
      <c r="J5">
        <v>1.5</v>
      </c>
      <c r="K5">
        <v>0.9</v>
      </c>
      <c r="L5">
        <v>2.14</v>
      </c>
      <c r="M5">
        <v>0.32</v>
      </c>
      <c r="N5">
        <v>0</v>
      </c>
      <c r="Q5" s="14">
        <v>2017</v>
      </c>
      <c r="R5" s="3">
        <v>0.11435860963412019</v>
      </c>
      <c r="S5" s="3">
        <v>7.524216259838834E-2</v>
      </c>
    </row>
    <row r="6" spans="1:27" x14ac:dyDescent="0.25">
      <c r="A6">
        <v>2017</v>
      </c>
      <c r="B6" t="s">
        <v>82</v>
      </c>
      <c r="C6" t="s">
        <v>18</v>
      </c>
      <c r="D6" t="s">
        <v>89</v>
      </c>
      <c r="E6" s="1">
        <v>54952</v>
      </c>
      <c r="F6" s="1">
        <v>22947</v>
      </c>
      <c r="G6" s="1">
        <v>86957</v>
      </c>
      <c r="H6" s="1">
        <v>16330</v>
      </c>
      <c r="I6">
        <v>0</v>
      </c>
      <c r="J6">
        <v>0.6</v>
      </c>
      <c r="K6">
        <v>0.24</v>
      </c>
      <c r="L6">
        <v>0.9</v>
      </c>
      <c r="M6">
        <v>0.17</v>
      </c>
      <c r="N6">
        <v>0</v>
      </c>
      <c r="Q6" s="14">
        <v>2018</v>
      </c>
      <c r="R6" s="3">
        <v>0.20865046838407494</v>
      </c>
      <c r="S6" s="3">
        <v>7.5158040373868445E-2</v>
      </c>
    </row>
    <row r="7" spans="1:27" ht="15.75" thickBot="1" x14ac:dyDescent="0.3">
      <c r="A7">
        <v>2016</v>
      </c>
      <c r="B7" t="s">
        <v>82</v>
      </c>
      <c r="C7" t="s">
        <v>18</v>
      </c>
      <c r="D7" t="s">
        <v>89</v>
      </c>
      <c r="E7" s="1">
        <v>87638</v>
      </c>
      <c r="F7" s="1">
        <v>45730</v>
      </c>
      <c r="G7" s="1">
        <v>129546</v>
      </c>
      <c r="H7" s="1">
        <v>21382</v>
      </c>
      <c r="I7">
        <v>0</v>
      </c>
      <c r="J7">
        <v>0.9</v>
      </c>
      <c r="K7">
        <v>0.48</v>
      </c>
      <c r="L7">
        <v>1.36</v>
      </c>
      <c r="M7">
        <v>0.22</v>
      </c>
      <c r="N7">
        <v>0</v>
      </c>
      <c r="Q7" s="16">
        <v>2019</v>
      </c>
      <c r="R7" s="28">
        <v>5.4614339213689855E-2</v>
      </c>
      <c r="S7" s="3">
        <v>3.2432159562977979E-2</v>
      </c>
    </row>
    <row r="8" spans="1:27" x14ac:dyDescent="0.25">
      <c r="A8">
        <v>2015</v>
      </c>
      <c r="B8" t="s">
        <v>82</v>
      </c>
      <c r="C8" t="s">
        <v>18</v>
      </c>
      <c r="D8" t="s">
        <v>89</v>
      </c>
      <c r="E8" s="1">
        <v>47581</v>
      </c>
      <c r="F8" s="1">
        <v>13024</v>
      </c>
      <c r="G8" s="1">
        <v>82137</v>
      </c>
      <c r="H8" s="1">
        <v>17631</v>
      </c>
      <c r="I8">
        <v>0</v>
      </c>
      <c r="J8">
        <v>0.5</v>
      </c>
      <c r="K8">
        <v>0.14000000000000001</v>
      </c>
      <c r="L8">
        <v>0.88</v>
      </c>
      <c r="M8">
        <v>0.19</v>
      </c>
      <c r="N8">
        <v>0</v>
      </c>
    </row>
    <row r="9" spans="1:27" x14ac:dyDescent="0.25">
      <c r="A9">
        <v>2014</v>
      </c>
      <c r="B9" t="s">
        <v>82</v>
      </c>
      <c r="C9" t="s">
        <v>18</v>
      </c>
      <c r="D9" t="s">
        <v>89</v>
      </c>
      <c r="E9" s="1">
        <v>22629</v>
      </c>
      <c r="F9" s="1">
        <v>1615</v>
      </c>
      <c r="G9" s="1">
        <v>43644</v>
      </c>
      <c r="H9" s="1">
        <v>10722</v>
      </c>
      <c r="I9">
        <v>1</v>
      </c>
      <c r="J9">
        <v>0.2</v>
      </c>
      <c r="K9">
        <v>0.02</v>
      </c>
      <c r="L9">
        <v>0.47</v>
      </c>
      <c r="M9">
        <v>0.12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82</v>
      </c>
      <c r="C10" t="s">
        <v>18</v>
      </c>
      <c r="D10" t="s">
        <v>89</v>
      </c>
      <c r="E10" s="1">
        <v>44022</v>
      </c>
      <c r="F10" s="1">
        <v>12981</v>
      </c>
      <c r="G10" s="1">
        <v>75063</v>
      </c>
      <c r="H10" s="1">
        <v>15838</v>
      </c>
      <c r="I10">
        <v>0</v>
      </c>
      <c r="J10">
        <v>0.5</v>
      </c>
      <c r="K10">
        <v>0.14000000000000001</v>
      </c>
      <c r="L10">
        <v>0.82</v>
      </c>
      <c r="M10">
        <v>0.17</v>
      </c>
      <c r="N10">
        <v>0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82</v>
      </c>
      <c r="C11" t="s">
        <v>18</v>
      </c>
      <c r="D11" t="s">
        <v>89</v>
      </c>
      <c r="E11" s="1">
        <v>20894</v>
      </c>
      <c r="F11">
        <v>633</v>
      </c>
      <c r="G11" s="1">
        <v>41156</v>
      </c>
      <c r="H11" s="1">
        <v>10338</v>
      </c>
      <c r="I11">
        <v>1</v>
      </c>
      <c r="J11">
        <v>0.2</v>
      </c>
      <c r="K11">
        <v>0.01</v>
      </c>
      <c r="L11">
        <v>0.46</v>
      </c>
      <c r="M11">
        <v>0.12</v>
      </c>
      <c r="N11">
        <v>1</v>
      </c>
      <c r="Q11">
        <v>2015</v>
      </c>
      <c r="R11">
        <f>R3</f>
        <v>0.23213173563189757</v>
      </c>
      <c r="S11">
        <f>1/(S3^2)</f>
        <v>48.122009705060755</v>
      </c>
      <c r="T11">
        <f>R11*S11</f>
        <v>11.170645634930771</v>
      </c>
      <c r="U11">
        <f>S11*R11^2</f>
        <v>2.5930613593653606</v>
      </c>
      <c r="V11">
        <f>S11^2</f>
        <v>2315.7278180539615</v>
      </c>
      <c r="X11">
        <f>1/(S3^2+$S$31)</f>
        <v>45.604954045960632</v>
      </c>
      <c r="Y11">
        <f>X11*R11</f>
        <v>10.586357136101771</v>
      </c>
      <c r="Z11">
        <f>X11*R11^2</f>
        <v>2.4574294560224286</v>
      </c>
      <c r="AA11">
        <f>X11^2</f>
        <v>2079.811833534181</v>
      </c>
    </row>
    <row r="12" spans="1:27" x14ac:dyDescent="0.25">
      <c r="A12">
        <v>2011</v>
      </c>
      <c r="B12" t="s">
        <v>82</v>
      </c>
      <c r="C12" t="s">
        <v>18</v>
      </c>
      <c r="D12" t="s">
        <v>89</v>
      </c>
      <c r="E12" s="1">
        <v>59616</v>
      </c>
      <c r="F12" s="1">
        <v>24404</v>
      </c>
      <c r="G12" s="1">
        <v>94828</v>
      </c>
      <c r="H12" s="1">
        <v>17966</v>
      </c>
      <c r="I12">
        <v>0</v>
      </c>
      <c r="J12">
        <v>0.7</v>
      </c>
      <c r="K12">
        <v>0.28000000000000003</v>
      </c>
      <c r="L12">
        <v>1.0900000000000001</v>
      </c>
      <c r="M12">
        <v>0.21</v>
      </c>
      <c r="N12">
        <v>0</v>
      </c>
      <c r="Q12">
        <v>2016</v>
      </c>
      <c r="R12">
        <f>R4</f>
        <v>0.12930379309550677</v>
      </c>
      <c r="S12">
        <f t="shared" ref="S12:S15" si="0">1/(S4^2)</f>
        <v>280.27707274502944</v>
      </c>
      <c r="T12">
        <f t="shared" ref="T12:T15" si="1">R12*S12</f>
        <v>36.240888623637588</v>
      </c>
      <c r="U12">
        <f t="shared" ref="U12:U15" si="2">S12*R12^2</f>
        <v>4.6860843641881393</v>
      </c>
      <c r="V12">
        <f t="shared" ref="V12:V15" si="3">S12^2</f>
        <v>78555.237506522521</v>
      </c>
      <c r="X12">
        <f>1/(S4^2+$S$31)</f>
        <v>212.09680056256431</v>
      </c>
      <c r="Y12">
        <f t="shared" ref="Y12:Y15" si="4">X12*R12</f>
        <v>27.424920816160778</v>
      </c>
      <c r="Z12">
        <f t="shared" ref="Z12:Z15" si="5">X12*R12^2</f>
        <v>3.5461462868735101</v>
      </c>
      <c r="AA12">
        <f>X12^2</f>
        <v>44985.052808876178</v>
      </c>
    </row>
    <row r="13" spans="1:27" x14ac:dyDescent="0.25">
      <c r="A13">
        <v>2010</v>
      </c>
      <c r="B13" t="s">
        <v>82</v>
      </c>
      <c r="C13" t="s">
        <v>18</v>
      </c>
      <c r="D13" t="s">
        <v>89</v>
      </c>
      <c r="E13" s="1">
        <v>16823</v>
      </c>
      <c r="F13">
        <v>382</v>
      </c>
      <c r="G13" s="1">
        <v>33263</v>
      </c>
      <c r="H13" s="1">
        <v>8388</v>
      </c>
      <c r="I13">
        <v>1</v>
      </c>
      <c r="J13">
        <v>0.2</v>
      </c>
      <c r="K13">
        <v>0</v>
      </c>
      <c r="L13">
        <v>0.39</v>
      </c>
      <c r="M13">
        <v>0.1</v>
      </c>
      <c r="N13">
        <v>1</v>
      </c>
      <c r="Q13">
        <v>2017</v>
      </c>
      <c r="R13">
        <f>R5</f>
        <v>0.11435860963412019</v>
      </c>
      <c r="S13">
        <f t="shared" si="0"/>
        <v>176.63528403969102</v>
      </c>
      <c r="T13">
        <f t="shared" si="1"/>
        <v>20.199765495106966</v>
      </c>
      <c r="U13">
        <f t="shared" si="2"/>
        <v>2.3100170969557077</v>
      </c>
      <c r="V13">
        <f t="shared" si="3"/>
        <v>31200.023567782322</v>
      </c>
      <c r="X13">
        <f>1/(S5^2+$S$31)</f>
        <v>146.87925565458718</v>
      </c>
      <c r="Y13">
        <f t="shared" si="4"/>
        <v>16.796907460753076</v>
      </c>
      <c r="Z13">
        <f t="shared" si="5"/>
        <v>1.920870983364702</v>
      </c>
      <c r="AA13">
        <f>X13^2</f>
        <v>21573.51574164558</v>
      </c>
    </row>
    <row r="14" spans="1:27" x14ac:dyDescent="0.25">
      <c r="A14">
        <v>2009</v>
      </c>
      <c r="B14" t="s">
        <v>82</v>
      </c>
      <c r="C14" t="s">
        <v>18</v>
      </c>
      <c r="D14" t="s">
        <v>89</v>
      </c>
      <c r="E14" s="1">
        <v>78158</v>
      </c>
      <c r="F14" s="1">
        <v>28720</v>
      </c>
      <c r="G14" s="1">
        <v>127597</v>
      </c>
      <c r="H14" s="1">
        <v>25224</v>
      </c>
      <c r="I14">
        <v>1</v>
      </c>
      <c r="J14">
        <v>0.9</v>
      </c>
      <c r="K14">
        <v>0.35</v>
      </c>
      <c r="L14">
        <v>1.54</v>
      </c>
      <c r="M14">
        <v>0.3</v>
      </c>
      <c r="N14">
        <v>1</v>
      </c>
      <c r="Q14">
        <v>2018</v>
      </c>
      <c r="R14">
        <f>R6</f>
        <v>0.20865046838407494</v>
      </c>
      <c r="S14">
        <f t="shared" si="0"/>
        <v>177.03091086941438</v>
      </c>
      <c r="T14">
        <f t="shared" si="1"/>
        <v>36.937582471362738</v>
      </c>
      <c r="U14">
        <f t="shared" si="2"/>
        <v>7.7070438836252313</v>
      </c>
      <c r="V14">
        <f t="shared" si="3"/>
        <v>31339.94340325454</v>
      </c>
      <c r="X14">
        <f>1/(S6^2+$S$31)</f>
        <v>147.15271193629587</v>
      </c>
      <c r="Y14">
        <f t="shared" si="4"/>
        <v>30.703482269494991</v>
      </c>
      <c r="Z14">
        <f t="shared" si="5"/>
        <v>6.4062959565522704</v>
      </c>
      <c r="AA14">
        <f>X14^2</f>
        <v>21653.920630206474</v>
      </c>
    </row>
    <row r="15" spans="1:27" x14ac:dyDescent="0.25">
      <c r="A15">
        <v>2008</v>
      </c>
      <c r="B15" t="s">
        <v>82</v>
      </c>
      <c r="C15" t="s">
        <v>18</v>
      </c>
      <c r="D15" t="s">
        <v>89</v>
      </c>
      <c r="E15" s="1">
        <v>73403</v>
      </c>
      <c r="F15" s="1">
        <v>25373</v>
      </c>
      <c r="G15" s="1">
        <v>121433</v>
      </c>
      <c r="H15" s="1">
        <v>24506</v>
      </c>
      <c r="I15">
        <v>1</v>
      </c>
      <c r="J15">
        <v>0.9</v>
      </c>
      <c r="K15">
        <v>0.31</v>
      </c>
      <c r="L15">
        <v>1.48</v>
      </c>
      <c r="M15">
        <v>0.3</v>
      </c>
      <c r="N15">
        <v>1</v>
      </c>
      <c r="Q15">
        <v>2019</v>
      </c>
      <c r="R15">
        <f>R7</f>
        <v>5.4614339213689855E-2</v>
      </c>
      <c r="S15">
        <f t="shared" si="0"/>
        <v>950.71044193392424</v>
      </c>
      <c r="T15">
        <f t="shared" si="1"/>
        <v>51.92242256977633</v>
      </c>
      <c r="U15">
        <f t="shared" si="2"/>
        <v>2.8357087990223109</v>
      </c>
      <c r="V15">
        <f t="shared" si="3"/>
        <v>903850.34440219752</v>
      </c>
      <c r="X15">
        <f>1/(S7^2+$S$31)</f>
        <v>454.79863037840965</v>
      </c>
      <c r="Y15">
        <f t="shared" si="4"/>
        <v>24.838526673408015</v>
      </c>
      <c r="Z15">
        <f t="shared" si="5"/>
        <v>1.3565397213097889</v>
      </c>
      <c r="AA15">
        <f>X15^2</f>
        <v>206841.79419407729</v>
      </c>
    </row>
    <row r="16" spans="1:27" x14ac:dyDescent="0.25">
      <c r="A16">
        <v>2007</v>
      </c>
      <c r="B16" t="s">
        <v>82</v>
      </c>
      <c r="C16" t="s">
        <v>18</v>
      </c>
      <c r="D16" t="s">
        <v>89</v>
      </c>
      <c r="E16" s="1">
        <v>46470</v>
      </c>
      <c r="F16" s="1">
        <v>20944</v>
      </c>
      <c r="G16" s="1">
        <v>71995</v>
      </c>
      <c r="H16" s="1">
        <v>13024</v>
      </c>
      <c r="I16">
        <v>0</v>
      </c>
      <c r="J16">
        <v>0.6</v>
      </c>
      <c r="K16">
        <v>0.26</v>
      </c>
      <c r="L16">
        <v>0.88</v>
      </c>
      <c r="M16">
        <v>0.16</v>
      </c>
      <c r="N16">
        <v>0</v>
      </c>
      <c r="Q16" s="23" t="s">
        <v>33</v>
      </c>
      <c r="R16" s="23"/>
      <c r="S16">
        <f>SUM(S11:S15)</f>
        <v>1632.7757192931199</v>
      </c>
      <c r="T16">
        <f t="shared" ref="T16:V16" si="6">SUM(T11:T15)</f>
        <v>156.47130479481439</v>
      </c>
      <c r="U16">
        <f t="shared" si="6"/>
        <v>20.131915503156748</v>
      </c>
      <c r="V16">
        <f t="shared" si="6"/>
        <v>1047261.2766978109</v>
      </c>
      <c r="X16">
        <f>SUM(X11:X15)</f>
        <v>1006.5323525778176</v>
      </c>
      <c r="Y16">
        <f>SUM(Y11:Y15)</f>
        <v>110.35019435591863</v>
      </c>
      <c r="Z16">
        <f>SUM(Z11:Z15)</f>
        <v>15.687282404122699</v>
      </c>
      <c r="AA16">
        <f t="shared" ref="AA16" si="7">SUM(AA11:AA15)</f>
        <v>297134.09520833968</v>
      </c>
    </row>
    <row r="17" spans="1:27" x14ac:dyDescent="0.25">
      <c r="A17">
        <v>2006</v>
      </c>
      <c r="B17" t="s">
        <v>82</v>
      </c>
      <c r="C17" t="s">
        <v>18</v>
      </c>
      <c r="D17" t="s">
        <v>89</v>
      </c>
      <c r="E17" s="1">
        <v>80955</v>
      </c>
      <c r="F17" s="1">
        <v>37113</v>
      </c>
      <c r="G17" s="1">
        <v>124798</v>
      </c>
      <c r="H17" s="1">
        <v>22369</v>
      </c>
      <c r="I17">
        <v>0</v>
      </c>
      <c r="J17">
        <v>1</v>
      </c>
      <c r="K17">
        <v>0.46</v>
      </c>
      <c r="L17">
        <v>1.55</v>
      </c>
      <c r="M17">
        <v>0.28000000000000003</v>
      </c>
      <c r="N17">
        <v>0</v>
      </c>
    </row>
    <row r="18" spans="1:27" x14ac:dyDescent="0.25">
      <c r="A18">
        <v>2005</v>
      </c>
      <c r="B18" t="s">
        <v>82</v>
      </c>
      <c r="C18" t="s">
        <v>18</v>
      </c>
      <c r="D18" t="s">
        <v>89</v>
      </c>
      <c r="E18" s="1">
        <v>40935</v>
      </c>
      <c r="F18" s="1">
        <v>11394</v>
      </c>
      <c r="G18" s="1">
        <v>70476</v>
      </c>
      <c r="H18" s="1">
        <v>15072</v>
      </c>
      <c r="I18">
        <v>1</v>
      </c>
      <c r="J18">
        <v>0.5</v>
      </c>
      <c r="K18">
        <v>0.14000000000000001</v>
      </c>
      <c r="L18">
        <v>0.88</v>
      </c>
      <c r="M18">
        <v>0.19</v>
      </c>
      <c r="N18">
        <v>1</v>
      </c>
      <c r="Q18" s="44" t="s">
        <v>34</v>
      </c>
      <c r="R18" s="44"/>
      <c r="S18" s="8">
        <f>U16-((T16^2)/S16)</f>
        <v>5.1370396393784183</v>
      </c>
      <c r="Y18" s="24" t="s">
        <v>35</v>
      </c>
      <c r="Z18" s="8">
        <f>Z16-(Y16^2)/X16</f>
        <v>3.5891463002982888</v>
      </c>
    </row>
    <row r="19" spans="1:27" x14ac:dyDescent="0.25">
      <c r="A19">
        <v>2004</v>
      </c>
      <c r="B19" t="s">
        <v>82</v>
      </c>
      <c r="C19" t="s">
        <v>18</v>
      </c>
      <c r="D19" t="s">
        <v>89</v>
      </c>
      <c r="E19" s="1">
        <v>24233</v>
      </c>
      <c r="F19" s="1">
        <v>3909</v>
      </c>
      <c r="G19" s="1">
        <v>44557</v>
      </c>
      <c r="H19" s="1">
        <v>10370</v>
      </c>
      <c r="I19">
        <v>1</v>
      </c>
      <c r="J19">
        <v>0.3</v>
      </c>
      <c r="K19">
        <v>0.05</v>
      </c>
      <c r="L19">
        <v>0.56999999999999995</v>
      </c>
      <c r="M19">
        <v>0.13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82</v>
      </c>
      <c r="C20" t="s">
        <v>18</v>
      </c>
      <c r="D20" t="s">
        <v>89</v>
      </c>
      <c r="E20" s="1">
        <v>51250</v>
      </c>
      <c r="F20" s="1">
        <v>18860</v>
      </c>
      <c r="G20" s="1">
        <v>83641</v>
      </c>
      <c r="H20" s="1">
        <v>16526</v>
      </c>
      <c r="I20">
        <v>0</v>
      </c>
      <c r="J20">
        <v>0.7</v>
      </c>
      <c r="K20">
        <v>0.25</v>
      </c>
      <c r="L20">
        <v>1.0900000000000001</v>
      </c>
      <c r="M20">
        <v>0.22</v>
      </c>
      <c r="N20">
        <v>0</v>
      </c>
      <c r="Q20" s="44" t="s">
        <v>38</v>
      </c>
      <c r="R20" s="44"/>
      <c r="S20" s="4">
        <f>MAX(0,(S18-S19)/S18)</f>
        <v>0.22134141824842918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82</v>
      </c>
      <c r="C21" t="s">
        <v>18</v>
      </c>
      <c r="D21" t="s">
        <v>89</v>
      </c>
      <c r="E21" s="1">
        <v>58056</v>
      </c>
      <c r="F21" s="1">
        <v>23183</v>
      </c>
      <c r="G21" s="1">
        <v>92928</v>
      </c>
      <c r="H21" s="1">
        <v>17793</v>
      </c>
      <c r="I21">
        <v>0</v>
      </c>
      <c r="J21">
        <v>0.8</v>
      </c>
      <c r="K21">
        <v>0.31</v>
      </c>
      <c r="L21">
        <v>1.25</v>
      </c>
      <c r="M21">
        <v>0.24</v>
      </c>
      <c r="N21">
        <v>0</v>
      </c>
    </row>
    <row r="22" spans="1:27" x14ac:dyDescent="0.25">
      <c r="A22">
        <v>2001</v>
      </c>
      <c r="B22" t="s">
        <v>82</v>
      </c>
      <c r="C22" t="s">
        <v>18</v>
      </c>
      <c r="D22" t="s">
        <v>89</v>
      </c>
      <c r="E22" s="1">
        <v>113278</v>
      </c>
      <c r="F22" s="1">
        <v>62446</v>
      </c>
      <c r="G22" s="1">
        <v>164110</v>
      </c>
      <c r="H22" s="1">
        <v>25935</v>
      </c>
      <c r="I22">
        <v>0</v>
      </c>
      <c r="J22">
        <v>1.6</v>
      </c>
      <c r="K22">
        <v>0.86</v>
      </c>
      <c r="L22">
        <v>2.2599999999999998</v>
      </c>
      <c r="M22">
        <v>0.36</v>
      </c>
      <c r="N22">
        <v>0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82</v>
      </c>
      <c r="C23" t="s">
        <v>18</v>
      </c>
      <c r="D23" t="s">
        <v>89</v>
      </c>
      <c r="E23" s="1">
        <v>118693</v>
      </c>
      <c r="F23" s="1">
        <v>64586</v>
      </c>
      <c r="G23" s="1">
        <v>172800</v>
      </c>
      <c r="H23" s="1">
        <v>27606</v>
      </c>
      <c r="I23">
        <v>0</v>
      </c>
      <c r="J23">
        <v>1.7</v>
      </c>
      <c r="K23">
        <v>0.91</v>
      </c>
      <c r="L23">
        <v>2.42</v>
      </c>
      <c r="M23">
        <v>0.38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82</v>
      </c>
      <c r="C24" t="s">
        <v>18</v>
      </c>
      <c r="D24" t="s">
        <v>89</v>
      </c>
      <c r="E24" s="1">
        <v>103641</v>
      </c>
      <c r="F24" s="1">
        <v>52367</v>
      </c>
      <c r="G24" s="1">
        <v>154915</v>
      </c>
      <c r="H24" s="1">
        <v>26160</v>
      </c>
      <c r="I24">
        <v>0</v>
      </c>
      <c r="J24">
        <v>1.5</v>
      </c>
      <c r="K24">
        <v>0.75</v>
      </c>
      <c r="L24">
        <v>2.19</v>
      </c>
      <c r="M24">
        <v>0.37</v>
      </c>
      <c r="N24">
        <v>0</v>
      </c>
    </row>
    <row r="25" spans="1:27" x14ac:dyDescent="0.25">
      <c r="A25">
        <v>1998</v>
      </c>
      <c r="B25" t="s">
        <v>82</v>
      </c>
      <c r="C25" t="s">
        <v>18</v>
      </c>
      <c r="D25" t="s">
        <v>89</v>
      </c>
      <c r="E25" s="1">
        <v>72016</v>
      </c>
      <c r="F25" s="1">
        <v>36090</v>
      </c>
      <c r="G25" s="1">
        <v>107942</v>
      </c>
      <c r="H25" s="1">
        <v>18330</v>
      </c>
      <c r="I25">
        <v>0</v>
      </c>
      <c r="J25">
        <v>1</v>
      </c>
      <c r="K25">
        <v>0.53</v>
      </c>
      <c r="L25">
        <v>1.57</v>
      </c>
      <c r="M25">
        <v>0.26</v>
      </c>
      <c r="N25">
        <v>0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82</v>
      </c>
      <c r="C26" t="s">
        <v>18</v>
      </c>
      <c r="D26" t="s">
        <v>89</v>
      </c>
      <c r="E26" s="1">
        <v>133542</v>
      </c>
      <c r="F26" s="1">
        <v>72714</v>
      </c>
      <c r="G26" s="1">
        <v>194369</v>
      </c>
      <c r="H26" s="1">
        <v>31035</v>
      </c>
      <c r="I26">
        <v>0</v>
      </c>
      <c r="J26">
        <v>2</v>
      </c>
      <c r="K26">
        <v>1.08</v>
      </c>
      <c r="L26">
        <v>2.87</v>
      </c>
      <c r="M26">
        <v>0.46</v>
      </c>
      <c r="N26">
        <v>0</v>
      </c>
      <c r="Q26" s="40" t="s">
        <v>44</v>
      </c>
      <c r="R26" s="40"/>
      <c r="S26" s="29">
        <f>T16/S16</f>
        <v>9.5831474553379412E-2</v>
      </c>
      <c r="T26" s="7"/>
      <c r="AA26" s="10"/>
    </row>
    <row r="27" spans="1:27" x14ac:dyDescent="0.25">
      <c r="A27">
        <v>1996</v>
      </c>
      <c r="B27" t="s">
        <v>82</v>
      </c>
      <c r="C27" t="s">
        <v>18</v>
      </c>
      <c r="D27" t="s">
        <v>89</v>
      </c>
      <c r="E27" s="1">
        <v>54347</v>
      </c>
      <c r="F27" s="1">
        <v>24042</v>
      </c>
      <c r="G27" s="1">
        <v>84651</v>
      </c>
      <c r="H27" s="1">
        <v>15462</v>
      </c>
      <c r="I27">
        <v>0</v>
      </c>
      <c r="J27">
        <v>0.8</v>
      </c>
      <c r="K27">
        <v>0.36</v>
      </c>
      <c r="L27">
        <v>1.27</v>
      </c>
      <c r="M27">
        <v>0.23</v>
      </c>
      <c r="N27">
        <v>0</v>
      </c>
      <c r="Q27" s="44" t="s">
        <v>16</v>
      </c>
      <c r="R27" s="44"/>
      <c r="S27" s="7">
        <f>SQRT(1/S16)</f>
        <v>2.4747807731509662E-2</v>
      </c>
      <c r="T27" s="7"/>
      <c r="AA27" s="10"/>
    </row>
    <row r="28" spans="1:27" x14ac:dyDescent="0.25">
      <c r="A28">
        <v>1995</v>
      </c>
      <c r="B28" t="s">
        <v>82</v>
      </c>
      <c r="C28" t="s">
        <v>18</v>
      </c>
      <c r="D28" t="s">
        <v>89</v>
      </c>
      <c r="E28" s="1">
        <v>86724</v>
      </c>
      <c r="F28" s="1">
        <v>48495</v>
      </c>
      <c r="G28" s="1">
        <v>124953</v>
      </c>
      <c r="H28" s="1">
        <v>19505</v>
      </c>
      <c r="I28">
        <v>0</v>
      </c>
      <c r="J28">
        <v>1.3</v>
      </c>
      <c r="K28">
        <v>0.74</v>
      </c>
      <c r="L28">
        <v>1.9</v>
      </c>
      <c r="M28">
        <v>0.3</v>
      </c>
      <c r="N28">
        <v>0</v>
      </c>
      <c r="Q28" s="40" t="s">
        <v>45</v>
      </c>
      <c r="R28" s="40"/>
      <c r="S28" s="35">
        <f>S26-1.96*S27</f>
        <v>4.7325771399620478E-2</v>
      </c>
      <c r="T28" s="36">
        <f>S26+1.96*S27</f>
        <v>0.14433717770713833</v>
      </c>
    </row>
    <row r="29" spans="1:27" x14ac:dyDescent="0.25">
      <c r="A29">
        <v>1994</v>
      </c>
      <c r="B29" t="s">
        <v>82</v>
      </c>
      <c r="C29" t="s">
        <v>18</v>
      </c>
      <c r="D29" t="s">
        <v>89</v>
      </c>
      <c r="E29" s="1">
        <v>170209</v>
      </c>
      <c r="F29" s="1">
        <v>109449</v>
      </c>
      <c r="G29" s="1">
        <v>230969</v>
      </c>
      <c r="H29" s="1">
        <v>31000</v>
      </c>
      <c r="I29">
        <v>0</v>
      </c>
      <c r="J29">
        <v>2.6</v>
      </c>
      <c r="K29">
        <v>1.69</v>
      </c>
      <c r="L29">
        <v>3.55</v>
      </c>
      <c r="M29">
        <v>0.47</v>
      </c>
      <c r="N29">
        <v>0</v>
      </c>
      <c r="S29" s="7"/>
      <c r="T29" s="7"/>
    </row>
    <row r="30" spans="1:27" x14ac:dyDescent="0.25">
      <c r="A30">
        <v>1993</v>
      </c>
      <c r="B30" t="s">
        <v>82</v>
      </c>
      <c r="C30" t="s">
        <v>18</v>
      </c>
      <c r="D30" t="s">
        <v>89</v>
      </c>
      <c r="E30" s="1">
        <v>90776</v>
      </c>
      <c r="F30" s="1">
        <v>41905</v>
      </c>
      <c r="G30" s="1">
        <v>139647</v>
      </c>
      <c r="H30" s="1">
        <v>24935</v>
      </c>
      <c r="I30">
        <v>0</v>
      </c>
      <c r="J30">
        <v>1.4</v>
      </c>
      <c r="K30">
        <v>0.66</v>
      </c>
      <c r="L30">
        <v>2.1800000000000002</v>
      </c>
      <c r="M30">
        <v>0.39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83</v>
      </c>
      <c r="C31" t="s">
        <v>18</v>
      </c>
      <c r="D31" t="s">
        <v>89</v>
      </c>
      <c r="E31">
        <v>661</v>
      </c>
      <c r="F31">
        <v>0</v>
      </c>
      <c r="G31" s="1">
        <v>3243</v>
      </c>
      <c r="H31" s="1">
        <v>1317</v>
      </c>
      <c r="I31">
        <v>1</v>
      </c>
      <c r="J31">
        <v>0</v>
      </c>
      <c r="N31">
        <v>2</v>
      </c>
      <c r="Q31" s="44" t="s">
        <v>47</v>
      </c>
      <c r="R31" s="44"/>
      <c r="S31" s="7">
        <f>MAX(0,(S18-S19)/(S16-(V16/S16)))</f>
        <v>1.1469303371856221E-3</v>
      </c>
      <c r="T31" s="7"/>
    </row>
    <row r="32" spans="1:27" x14ac:dyDescent="0.25">
      <c r="A32">
        <v>2019</v>
      </c>
      <c r="B32" t="s">
        <v>83</v>
      </c>
      <c r="C32" t="s">
        <v>18</v>
      </c>
      <c r="D32" t="s">
        <v>89</v>
      </c>
      <c r="E32" s="1">
        <v>12130</v>
      </c>
      <c r="F32">
        <v>0</v>
      </c>
      <c r="G32" s="1">
        <v>25749</v>
      </c>
      <c r="H32" s="1">
        <v>6949</v>
      </c>
      <c r="I32">
        <v>1</v>
      </c>
      <c r="J32">
        <v>0.1</v>
      </c>
      <c r="K32">
        <v>0</v>
      </c>
      <c r="L32">
        <v>0.2</v>
      </c>
      <c r="M32">
        <v>0.05</v>
      </c>
      <c r="N32">
        <v>1</v>
      </c>
      <c r="Q32" s="40" t="s">
        <v>44</v>
      </c>
      <c r="R32" s="40"/>
      <c r="S32" s="35">
        <f>Y16/X16</f>
        <v>0.10963402624198031</v>
      </c>
      <c r="T32" s="7"/>
    </row>
    <row r="33" spans="1:23" x14ac:dyDescent="0.25">
      <c r="A33">
        <v>2018</v>
      </c>
      <c r="B33" t="s">
        <v>83</v>
      </c>
      <c r="C33" t="s">
        <v>18</v>
      </c>
      <c r="D33" t="s">
        <v>89</v>
      </c>
      <c r="E33" s="1">
        <v>22294</v>
      </c>
      <c r="F33" s="1">
        <v>3870</v>
      </c>
      <c r="G33" s="1">
        <v>40718</v>
      </c>
      <c r="H33" s="1">
        <v>9400</v>
      </c>
      <c r="I33">
        <v>1</v>
      </c>
      <c r="J33">
        <v>0.2</v>
      </c>
      <c r="K33">
        <v>0.03</v>
      </c>
      <c r="L33">
        <v>0.32</v>
      </c>
      <c r="M33">
        <v>7.0000000000000007E-2</v>
      </c>
      <c r="N33">
        <v>1</v>
      </c>
      <c r="Q33" s="44" t="s">
        <v>16</v>
      </c>
      <c r="R33" s="44"/>
      <c r="S33" s="7">
        <f>SQRT(1/X16)</f>
        <v>3.1519994322894485E-2</v>
      </c>
      <c r="T33" s="7"/>
    </row>
    <row r="34" spans="1:23" x14ac:dyDescent="0.25">
      <c r="A34">
        <v>2017</v>
      </c>
      <c r="B34" t="s">
        <v>83</v>
      </c>
      <c r="C34" t="s">
        <v>18</v>
      </c>
      <c r="D34" t="s">
        <v>89</v>
      </c>
      <c r="E34" s="1">
        <v>1657</v>
      </c>
      <c r="F34">
        <v>0</v>
      </c>
      <c r="G34" s="1">
        <v>6229</v>
      </c>
      <c r="H34" s="1">
        <v>2332</v>
      </c>
      <c r="I34">
        <v>1</v>
      </c>
      <c r="J34">
        <v>0</v>
      </c>
      <c r="N34">
        <v>2</v>
      </c>
      <c r="Q34" s="40" t="s">
        <v>45</v>
      </c>
      <c r="R34" s="40"/>
      <c r="S34" s="35">
        <f>S32-1.96*S33</f>
        <v>4.7854837369107117E-2</v>
      </c>
      <c r="T34" s="35">
        <f>S32+1.96*S33</f>
        <v>0.1714132151148535</v>
      </c>
    </row>
    <row r="35" spans="1:23" x14ac:dyDescent="0.25">
      <c r="A35">
        <v>2016</v>
      </c>
      <c r="B35" t="s">
        <v>83</v>
      </c>
      <c r="C35" t="s">
        <v>18</v>
      </c>
      <c r="D35" t="s">
        <v>89</v>
      </c>
      <c r="E35" s="1">
        <v>11948</v>
      </c>
      <c r="F35">
        <v>0</v>
      </c>
      <c r="G35" s="1">
        <v>24882</v>
      </c>
      <c r="H35" s="1">
        <v>6599</v>
      </c>
      <c r="I35">
        <v>1</v>
      </c>
      <c r="J35">
        <v>0.1</v>
      </c>
      <c r="K35">
        <v>0</v>
      </c>
      <c r="L35">
        <v>0.19</v>
      </c>
      <c r="M35">
        <v>0.05</v>
      </c>
      <c r="N35">
        <v>1</v>
      </c>
    </row>
    <row r="36" spans="1:23" x14ac:dyDescent="0.25">
      <c r="A36">
        <v>2015</v>
      </c>
      <c r="B36" t="s">
        <v>83</v>
      </c>
      <c r="C36" t="s">
        <v>18</v>
      </c>
      <c r="D36" t="s">
        <v>89</v>
      </c>
      <c r="E36" s="1">
        <v>3121</v>
      </c>
      <c r="F36">
        <v>0</v>
      </c>
      <c r="G36" s="1">
        <v>10400</v>
      </c>
      <c r="H36" s="1">
        <v>3714</v>
      </c>
      <c r="I36">
        <v>1</v>
      </c>
      <c r="J36">
        <v>0</v>
      </c>
      <c r="N36">
        <v>2</v>
      </c>
    </row>
    <row r="37" spans="1:23" x14ac:dyDescent="0.25">
      <c r="A37">
        <v>2014</v>
      </c>
      <c r="B37" t="s">
        <v>83</v>
      </c>
      <c r="C37" t="s">
        <v>18</v>
      </c>
      <c r="D37" t="s">
        <v>89</v>
      </c>
      <c r="E37" s="1">
        <v>10085</v>
      </c>
      <c r="F37">
        <v>0</v>
      </c>
      <c r="G37" s="1">
        <v>23245</v>
      </c>
      <c r="H37" s="1">
        <v>6714</v>
      </c>
      <c r="I37">
        <v>1</v>
      </c>
      <c r="J37">
        <v>0.1</v>
      </c>
      <c r="K37">
        <v>0</v>
      </c>
      <c r="L37">
        <v>0.18</v>
      </c>
      <c r="M37">
        <v>0.05</v>
      </c>
      <c r="N37">
        <v>1</v>
      </c>
      <c r="Q37" s="2" t="s">
        <v>14</v>
      </c>
      <c r="R37" s="2" t="s">
        <v>81</v>
      </c>
    </row>
    <row r="38" spans="1:23" x14ac:dyDescent="0.25">
      <c r="A38">
        <v>2013</v>
      </c>
      <c r="B38" t="s">
        <v>83</v>
      </c>
      <c r="C38" t="s">
        <v>18</v>
      </c>
      <c r="D38" t="s">
        <v>89</v>
      </c>
      <c r="E38" s="1">
        <v>6163</v>
      </c>
      <c r="F38">
        <v>0</v>
      </c>
      <c r="G38" s="1">
        <v>15094</v>
      </c>
      <c r="H38" s="1">
        <v>4557</v>
      </c>
      <c r="I38">
        <v>1</v>
      </c>
      <c r="J38">
        <v>0</v>
      </c>
      <c r="N38">
        <v>2</v>
      </c>
      <c r="Q38" s="2" t="s">
        <v>2</v>
      </c>
      <c r="R38" t="s">
        <v>85</v>
      </c>
      <c r="S38" t="s">
        <v>83</v>
      </c>
      <c r="T38" t="s">
        <v>82</v>
      </c>
      <c r="U38" t="s">
        <v>86</v>
      </c>
      <c r="V38" t="s">
        <v>84</v>
      </c>
      <c r="W38" t="s">
        <v>20</v>
      </c>
    </row>
    <row r="39" spans="1:23" x14ac:dyDescent="0.25">
      <c r="A39">
        <v>2012</v>
      </c>
      <c r="B39" t="s">
        <v>83</v>
      </c>
      <c r="C39" t="s">
        <v>18</v>
      </c>
      <c r="D39" t="s">
        <v>89</v>
      </c>
      <c r="E39" s="1">
        <v>12175</v>
      </c>
      <c r="F39">
        <v>0</v>
      </c>
      <c r="G39" s="1">
        <v>27201</v>
      </c>
      <c r="H39" s="1">
        <v>7667</v>
      </c>
      <c r="I39">
        <v>1</v>
      </c>
      <c r="J39">
        <v>0.1</v>
      </c>
      <c r="K39">
        <v>0</v>
      </c>
      <c r="L39">
        <v>0.22</v>
      </c>
      <c r="M39">
        <v>0.06</v>
      </c>
      <c r="N39">
        <v>1</v>
      </c>
      <c r="Q39">
        <v>2015</v>
      </c>
      <c r="R39">
        <v>18636</v>
      </c>
      <c r="S39">
        <v>3121</v>
      </c>
      <c r="T39">
        <v>47581</v>
      </c>
      <c r="U39">
        <v>10944</v>
      </c>
      <c r="V39">
        <v>0</v>
      </c>
      <c r="W39">
        <v>80282</v>
      </c>
    </row>
    <row r="40" spans="1:23" x14ac:dyDescent="0.25">
      <c r="A40">
        <v>2011</v>
      </c>
      <c r="B40" t="s">
        <v>83</v>
      </c>
      <c r="C40" t="s">
        <v>18</v>
      </c>
      <c r="D40" t="s">
        <v>89</v>
      </c>
      <c r="E40" s="1">
        <v>18819</v>
      </c>
      <c r="F40" s="1">
        <v>1675</v>
      </c>
      <c r="G40" s="1">
        <v>35963</v>
      </c>
      <c r="H40" s="1">
        <v>8747</v>
      </c>
      <c r="I40">
        <v>1</v>
      </c>
      <c r="J40">
        <v>0.1</v>
      </c>
      <c r="K40">
        <v>0.01</v>
      </c>
      <c r="L40">
        <v>0.28999999999999998</v>
      </c>
      <c r="M40">
        <v>7.0000000000000007E-2</v>
      </c>
      <c r="N40">
        <v>1</v>
      </c>
      <c r="Q40">
        <v>2016</v>
      </c>
      <c r="R40">
        <v>22458</v>
      </c>
      <c r="S40">
        <v>11948</v>
      </c>
      <c r="T40">
        <v>87638</v>
      </c>
      <c r="U40">
        <v>51640</v>
      </c>
      <c r="V40">
        <v>0</v>
      </c>
      <c r="W40">
        <v>173684</v>
      </c>
    </row>
    <row r="41" spans="1:23" x14ac:dyDescent="0.25">
      <c r="A41">
        <v>2010</v>
      </c>
      <c r="B41" t="s">
        <v>83</v>
      </c>
      <c r="C41" t="s">
        <v>18</v>
      </c>
      <c r="D41" t="s">
        <v>89</v>
      </c>
      <c r="E41" s="1">
        <v>6515</v>
      </c>
      <c r="F41">
        <v>0</v>
      </c>
      <c r="G41" s="1">
        <v>15667</v>
      </c>
      <c r="H41" s="1">
        <v>4670</v>
      </c>
      <c r="I41">
        <v>1</v>
      </c>
      <c r="J41">
        <v>0.1</v>
      </c>
      <c r="K41">
        <v>0</v>
      </c>
      <c r="L41">
        <v>0.12</v>
      </c>
      <c r="M41">
        <v>0.04</v>
      </c>
      <c r="N41">
        <v>1</v>
      </c>
      <c r="Q41">
        <v>2017</v>
      </c>
      <c r="R41">
        <v>10130</v>
      </c>
      <c r="S41">
        <v>1657</v>
      </c>
      <c r="T41">
        <v>54952</v>
      </c>
      <c r="U41">
        <v>20320</v>
      </c>
      <c r="V41">
        <v>1522</v>
      </c>
      <c r="W41">
        <v>88581</v>
      </c>
    </row>
    <row r="42" spans="1:23" x14ac:dyDescent="0.25">
      <c r="A42">
        <v>2009</v>
      </c>
      <c r="B42" t="s">
        <v>83</v>
      </c>
      <c r="C42" t="s">
        <v>18</v>
      </c>
      <c r="D42" t="s">
        <v>89</v>
      </c>
      <c r="E42" s="1">
        <v>2186</v>
      </c>
      <c r="F42">
        <v>0</v>
      </c>
      <c r="G42" s="1">
        <v>8203</v>
      </c>
      <c r="H42" s="1">
        <v>3070</v>
      </c>
      <c r="I42">
        <v>1</v>
      </c>
      <c r="J42">
        <v>0</v>
      </c>
      <c r="N42">
        <v>2</v>
      </c>
      <c r="Q42">
        <v>2018</v>
      </c>
      <c r="R42">
        <v>48467</v>
      </c>
      <c r="S42">
        <v>22294</v>
      </c>
      <c r="T42">
        <v>147964</v>
      </c>
      <c r="U42">
        <v>12370</v>
      </c>
      <c r="V42">
        <v>1193</v>
      </c>
      <c r="W42">
        <v>232288</v>
      </c>
    </row>
    <row r="43" spans="1:23" x14ac:dyDescent="0.25">
      <c r="A43">
        <v>2008</v>
      </c>
      <c r="B43" t="s">
        <v>83</v>
      </c>
      <c r="C43" t="s">
        <v>18</v>
      </c>
      <c r="D43" t="s">
        <v>89</v>
      </c>
      <c r="E43" s="1">
        <v>57076</v>
      </c>
      <c r="F43" s="1">
        <v>15685</v>
      </c>
      <c r="G43" s="1">
        <v>98468</v>
      </c>
      <c r="H43" s="1">
        <v>21119</v>
      </c>
      <c r="I43">
        <v>1</v>
      </c>
      <c r="J43">
        <v>0.5</v>
      </c>
      <c r="K43">
        <v>0.12</v>
      </c>
      <c r="L43">
        <v>0.78</v>
      </c>
      <c r="M43">
        <v>0.17</v>
      </c>
      <c r="N43">
        <v>1</v>
      </c>
      <c r="Q43">
        <v>2019</v>
      </c>
      <c r="R43">
        <v>12498</v>
      </c>
      <c r="S43">
        <v>12130</v>
      </c>
      <c r="T43">
        <v>193163</v>
      </c>
      <c r="U43">
        <v>8964</v>
      </c>
      <c r="V43">
        <v>2086</v>
      </c>
      <c r="W43">
        <v>228841</v>
      </c>
    </row>
    <row r="44" spans="1:23" x14ac:dyDescent="0.25">
      <c r="A44">
        <v>2007</v>
      </c>
      <c r="B44" t="s">
        <v>83</v>
      </c>
      <c r="C44" t="s">
        <v>18</v>
      </c>
      <c r="D44" t="s">
        <v>89</v>
      </c>
      <c r="E44" s="1">
        <v>7421</v>
      </c>
      <c r="F44">
        <v>606</v>
      </c>
      <c r="G44" s="1">
        <v>14235</v>
      </c>
      <c r="H44" s="1">
        <v>3477</v>
      </c>
      <c r="I44">
        <v>1</v>
      </c>
      <c r="J44">
        <v>0.1</v>
      </c>
      <c r="K44">
        <v>0</v>
      </c>
      <c r="L44">
        <v>0.11</v>
      </c>
      <c r="M44">
        <v>0.03</v>
      </c>
      <c r="N44">
        <v>1</v>
      </c>
      <c r="Q44" t="s">
        <v>20</v>
      </c>
      <c r="R44">
        <v>112189</v>
      </c>
      <c r="S44">
        <v>51150</v>
      </c>
      <c r="T44">
        <v>531298</v>
      </c>
      <c r="U44">
        <v>104238</v>
      </c>
      <c r="V44">
        <v>4801</v>
      </c>
      <c r="W44">
        <v>803676</v>
      </c>
    </row>
    <row r="45" spans="1:23" x14ac:dyDescent="0.25">
      <c r="A45">
        <v>2006</v>
      </c>
      <c r="B45" t="s">
        <v>83</v>
      </c>
      <c r="C45" t="s">
        <v>18</v>
      </c>
      <c r="D45" t="s">
        <v>89</v>
      </c>
      <c r="E45" s="1">
        <v>25760</v>
      </c>
      <c r="F45" s="1">
        <v>3732</v>
      </c>
      <c r="G45" s="1">
        <v>47788</v>
      </c>
      <c r="H45" s="1">
        <v>11239</v>
      </c>
      <c r="I45">
        <v>1</v>
      </c>
      <c r="J45">
        <v>0.2</v>
      </c>
      <c r="K45">
        <v>0.03</v>
      </c>
      <c r="L45">
        <v>0.39</v>
      </c>
      <c r="M45">
        <v>0.09</v>
      </c>
      <c r="N45">
        <v>1</v>
      </c>
    </row>
    <row r="46" spans="1:23" x14ac:dyDescent="0.25">
      <c r="A46">
        <v>2005</v>
      </c>
      <c r="B46" t="s">
        <v>83</v>
      </c>
      <c r="C46" t="s">
        <v>18</v>
      </c>
      <c r="D46" t="s">
        <v>89</v>
      </c>
      <c r="E46" s="1">
        <v>7103</v>
      </c>
      <c r="F46">
        <v>0</v>
      </c>
      <c r="G46" s="1">
        <v>17800</v>
      </c>
      <c r="H46" s="1">
        <v>5458</v>
      </c>
      <c r="I46">
        <v>1</v>
      </c>
      <c r="J46">
        <v>0.1</v>
      </c>
      <c r="K46">
        <v>0</v>
      </c>
      <c r="L46">
        <v>0.15</v>
      </c>
      <c r="M46">
        <v>0.04</v>
      </c>
      <c r="N46">
        <v>1</v>
      </c>
      <c r="Q46" s="2" t="s">
        <v>48</v>
      </c>
      <c r="R46" s="2" t="s">
        <v>81</v>
      </c>
    </row>
    <row r="47" spans="1:23" x14ac:dyDescent="0.25">
      <c r="A47">
        <v>2004</v>
      </c>
      <c r="B47" t="s">
        <v>83</v>
      </c>
      <c r="C47" t="s">
        <v>18</v>
      </c>
      <c r="D47" t="s">
        <v>89</v>
      </c>
      <c r="E47" s="1">
        <v>8383</v>
      </c>
      <c r="F47">
        <v>0</v>
      </c>
      <c r="G47" s="1">
        <v>19577</v>
      </c>
      <c r="H47" s="1">
        <v>5712</v>
      </c>
      <c r="I47">
        <v>1</v>
      </c>
      <c r="J47">
        <v>0.1</v>
      </c>
      <c r="K47">
        <v>0</v>
      </c>
      <c r="L47">
        <v>0.16</v>
      </c>
      <c r="M47">
        <v>0.05</v>
      </c>
      <c r="N47">
        <v>1</v>
      </c>
      <c r="Q47" s="2" t="s">
        <v>2</v>
      </c>
      <c r="R47" t="s">
        <v>85</v>
      </c>
      <c r="S47" t="s">
        <v>83</v>
      </c>
      <c r="T47" t="s">
        <v>82</v>
      </c>
      <c r="U47" t="s">
        <v>86</v>
      </c>
      <c r="V47" t="s">
        <v>84</v>
      </c>
      <c r="W47" t="s">
        <v>20</v>
      </c>
    </row>
    <row r="48" spans="1:23" x14ac:dyDescent="0.25">
      <c r="A48">
        <v>2003</v>
      </c>
      <c r="B48" t="s">
        <v>83</v>
      </c>
      <c r="C48" t="s">
        <v>18</v>
      </c>
      <c r="D48" t="s">
        <v>89</v>
      </c>
      <c r="E48" s="1">
        <v>9211</v>
      </c>
      <c r="F48">
        <v>0</v>
      </c>
      <c r="G48" s="1">
        <v>20751</v>
      </c>
      <c r="H48" s="1">
        <v>5888</v>
      </c>
      <c r="I48">
        <v>1</v>
      </c>
      <c r="J48">
        <v>0.1</v>
      </c>
      <c r="K48">
        <v>0</v>
      </c>
      <c r="L48">
        <v>0.17</v>
      </c>
      <c r="M48">
        <v>0.05</v>
      </c>
      <c r="N48">
        <v>1</v>
      </c>
      <c r="Q48">
        <v>2015</v>
      </c>
      <c r="R48">
        <v>10102</v>
      </c>
      <c r="S48">
        <v>3714</v>
      </c>
      <c r="T48">
        <v>17631</v>
      </c>
      <c r="U48">
        <v>7441</v>
      </c>
      <c r="W48">
        <v>9722</v>
      </c>
    </row>
    <row r="49" spans="1:23" x14ac:dyDescent="0.25">
      <c r="A49">
        <v>2002</v>
      </c>
      <c r="B49" t="s">
        <v>83</v>
      </c>
      <c r="C49" t="s">
        <v>18</v>
      </c>
      <c r="D49" t="s">
        <v>89</v>
      </c>
      <c r="E49" s="1">
        <v>2220</v>
      </c>
      <c r="F49">
        <v>0</v>
      </c>
      <c r="G49" s="1">
        <v>6875</v>
      </c>
      <c r="H49" s="1">
        <v>2375</v>
      </c>
      <c r="I49">
        <v>1</v>
      </c>
      <c r="J49">
        <v>0</v>
      </c>
      <c r="N49">
        <v>2</v>
      </c>
      <c r="Q49">
        <v>2016</v>
      </c>
      <c r="R49">
        <v>9465</v>
      </c>
      <c r="S49">
        <v>6599</v>
      </c>
      <c r="T49">
        <v>21382</v>
      </c>
      <c r="U49">
        <v>15482</v>
      </c>
      <c r="W49">
        <v>13232</v>
      </c>
    </row>
    <row r="50" spans="1:23" x14ac:dyDescent="0.25">
      <c r="A50">
        <v>2001</v>
      </c>
      <c r="B50" t="s">
        <v>83</v>
      </c>
      <c r="C50" t="s">
        <v>18</v>
      </c>
      <c r="D50" t="s">
        <v>89</v>
      </c>
      <c r="E50" s="1">
        <v>7993</v>
      </c>
      <c r="F50">
        <v>0</v>
      </c>
      <c r="G50" s="1">
        <v>18550</v>
      </c>
      <c r="H50" s="1">
        <v>5386</v>
      </c>
      <c r="I50">
        <v>1</v>
      </c>
      <c r="J50">
        <v>0.1</v>
      </c>
      <c r="K50">
        <v>0</v>
      </c>
      <c r="L50">
        <v>0.16</v>
      </c>
      <c r="M50">
        <v>0.05</v>
      </c>
      <c r="N50">
        <v>1</v>
      </c>
      <c r="Q50">
        <v>2017</v>
      </c>
      <c r="R50">
        <v>6182</v>
      </c>
      <c r="S50">
        <v>2332</v>
      </c>
      <c r="T50">
        <v>16330</v>
      </c>
      <c r="U50">
        <v>9142</v>
      </c>
      <c r="V50">
        <v>2231</v>
      </c>
      <c r="W50">
        <v>7243.4</v>
      </c>
    </row>
    <row r="51" spans="1:23" x14ac:dyDescent="0.25">
      <c r="A51">
        <v>2000</v>
      </c>
      <c r="B51" t="s">
        <v>83</v>
      </c>
      <c r="C51" t="s">
        <v>18</v>
      </c>
      <c r="D51" t="s">
        <v>89</v>
      </c>
      <c r="E51" s="1">
        <v>4606</v>
      </c>
      <c r="F51">
        <v>0</v>
      </c>
      <c r="G51" s="1">
        <v>11890</v>
      </c>
      <c r="H51" s="1">
        <v>3717</v>
      </c>
      <c r="I51">
        <v>1</v>
      </c>
      <c r="J51">
        <v>0</v>
      </c>
      <c r="N51">
        <v>2</v>
      </c>
      <c r="Q51">
        <v>2018</v>
      </c>
      <c r="R51">
        <v>15135</v>
      </c>
      <c r="S51">
        <v>9400</v>
      </c>
      <c r="T51">
        <v>30947</v>
      </c>
      <c r="U51">
        <v>6627</v>
      </c>
      <c r="V51">
        <v>1799</v>
      </c>
      <c r="W51">
        <v>12781.6</v>
      </c>
    </row>
    <row r="52" spans="1:23" x14ac:dyDescent="0.25">
      <c r="A52">
        <v>1999</v>
      </c>
      <c r="B52" t="s">
        <v>83</v>
      </c>
      <c r="C52" t="s">
        <v>18</v>
      </c>
      <c r="D52" t="s">
        <v>89</v>
      </c>
      <c r="E52" s="1">
        <v>34513</v>
      </c>
      <c r="F52" s="1">
        <v>8636</v>
      </c>
      <c r="G52" s="1">
        <v>60390</v>
      </c>
      <c r="H52" s="1">
        <v>13203</v>
      </c>
      <c r="I52">
        <v>1</v>
      </c>
      <c r="J52">
        <v>0.3</v>
      </c>
      <c r="K52">
        <v>0.08</v>
      </c>
      <c r="L52">
        <v>0.53</v>
      </c>
      <c r="M52">
        <v>0.12</v>
      </c>
      <c r="N52">
        <v>1</v>
      </c>
      <c r="Q52">
        <v>2019</v>
      </c>
      <c r="R52">
        <v>7068</v>
      </c>
      <c r="S52">
        <v>6949</v>
      </c>
      <c r="T52">
        <v>37153</v>
      </c>
      <c r="U52">
        <v>5859</v>
      </c>
      <c r="V52">
        <v>2642</v>
      </c>
      <c r="W52">
        <v>11934.2</v>
      </c>
    </row>
    <row r="53" spans="1:23" x14ac:dyDescent="0.25">
      <c r="A53">
        <v>1998</v>
      </c>
      <c r="B53" t="s">
        <v>83</v>
      </c>
      <c r="C53" t="s">
        <v>18</v>
      </c>
      <c r="D53" t="s">
        <v>89</v>
      </c>
      <c r="E53" s="1">
        <v>26121</v>
      </c>
      <c r="F53" s="1">
        <v>7494</v>
      </c>
      <c r="G53" s="1">
        <v>44748</v>
      </c>
      <c r="H53" s="1">
        <v>9504</v>
      </c>
      <c r="I53">
        <v>1</v>
      </c>
      <c r="J53">
        <v>0.2</v>
      </c>
      <c r="K53">
        <v>7.0000000000000007E-2</v>
      </c>
      <c r="L53">
        <v>0.39</v>
      </c>
      <c r="M53">
        <v>0.08</v>
      </c>
      <c r="N53">
        <v>1</v>
      </c>
      <c r="Q53" t="s">
        <v>20</v>
      </c>
      <c r="R53">
        <v>9590.4</v>
      </c>
      <c r="S53">
        <v>5798.8</v>
      </c>
      <c r="T53">
        <v>24688.6</v>
      </c>
      <c r="U53">
        <v>8910.2000000000007</v>
      </c>
      <c r="V53">
        <v>2224</v>
      </c>
      <c r="W53">
        <v>10939.652173913044</v>
      </c>
    </row>
    <row r="54" spans="1:23" ht="15.75" thickBot="1" x14ac:dyDescent="0.3">
      <c r="A54">
        <v>1997</v>
      </c>
      <c r="B54" t="s">
        <v>83</v>
      </c>
      <c r="C54" t="s">
        <v>18</v>
      </c>
      <c r="D54" t="s">
        <v>89</v>
      </c>
      <c r="E54" s="1">
        <v>41282</v>
      </c>
      <c r="F54" s="1">
        <v>11999</v>
      </c>
      <c r="G54" s="1">
        <v>70565</v>
      </c>
      <c r="H54" s="1">
        <v>14941</v>
      </c>
      <c r="I54">
        <v>1</v>
      </c>
      <c r="J54">
        <v>0.4</v>
      </c>
      <c r="K54">
        <v>0.11</v>
      </c>
      <c r="L54">
        <v>0.62</v>
      </c>
      <c r="M54">
        <v>0.13</v>
      </c>
      <c r="N54">
        <v>1</v>
      </c>
    </row>
    <row r="55" spans="1:23" x14ac:dyDescent="0.25">
      <c r="A55">
        <v>1996</v>
      </c>
      <c r="B55" t="s">
        <v>83</v>
      </c>
      <c r="C55" t="s">
        <v>18</v>
      </c>
      <c r="D55" t="s">
        <v>89</v>
      </c>
      <c r="E55" s="1">
        <v>10182</v>
      </c>
      <c r="F55">
        <v>0</v>
      </c>
      <c r="G55" s="1">
        <v>21243</v>
      </c>
      <c r="H55" s="1">
        <v>5644</v>
      </c>
      <c r="I55">
        <v>1</v>
      </c>
      <c r="J55">
        <v>0.1</v>
      </c>
      <c r="K55">
        <v>0</v>
      </c>
      <c r="L55">
        <v>0.19</v>
      </c>
      <c r="M55">
        <v>0.05</v>
      </c>
      <c r="N55">
        <v>1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83</v>
      </c>
      <c r="C56" t="s">
        <v>18</v>
      </c>
      <c r="D56" t="s">
        <v>89</v>
      </c>
      <c r="E56" s="1">
        <v>7494</v>
      </c>
      <c r="F56">
        <v>0</v>
      </c>
      <c r="G56" s="1">
        <v>16426</v>
      </c>
      <c r="H56" s="1">
        <v>4557</v>
      </c>
      <c r="I56">
        <v>1</v>
      </c>
      <c r="J56">
        <v>0.1</v>
      </c>
      <c r="K56">
        <v>0</v>
      </c>
      <c r="L56">
        <v>0.15</v>
      </c>
      <c r="M56">
        <v>0.04</v>
      </c>
      <c r="N56">
        <v>1</v>
      </c>
      <c r="Q56" s="14">
        <v>2015</v>
      </c>
      <c r="R56">
        <v>80282</v>
      </c>
      <c r="S56">
        <v>18636</v>
      </c>
      <c r="T56" s="3">
        <f>S56/R56</f>
        <v>0.23213173563189757</v>
      </c>
      <c r="U56">
        <v>10102</v>
      </c>
      <c r="V56">
        <v>24325</v>
      </c>
      <c r="W56" s="31">
        <f>SQRT((U56/R56)^2+(V56*T56/R56)^2)</f>
        <v>0.14415447269192863</v>
      </c>
    </row>
    <row r="57" spans="1:23" x14ac:dyDescent="0.25">
      <c r="A57">
        <v>1994</v>
      </c>
      <c r="B57" t="s">
        <v>83</v>
      </c>
      <c r="C57" t="s">
        <v>18</v>
      </c>
      <c r="D57" t="s">
        <v>89</v>
      </c>
      <c r="E57" s="1">
        <v>80945</v>
      </c>
      <c r="F57" s="1">
        <v>42338</v>
      </c>
      <c r="G57" s="1">
        <v>119553</v>
      </c>
      <c r="H57" s="1">
        <v>19698</v>
      </c>
      <c r="I57">
        <v>0</v>
      </c>
      <c r="J57">
        <v>0.7</v>
      </c>
      <c r="K57">
        <v>0.38</v>
      </c>
      <c r="L57">
        <v>1.07</v>
      </c>
      <c r="M57">
        <v>0.18</v>
      </c>
      <c r="N57">
        <v>0</v>
      </c>
      <c r="Q57" s="14">
        <v>2016</v>
      </c>
      <c r="R57">
        <v>173684</v>
      </c>
      <c r="S57">
        <v>22458</v>
      </c>
      <c r="T57" s="3">
        <f t="shared" ref="T57:T60" si="8">S57/R57</f>
        <v>0.12930379309550677</v>
      </c>
      <c r="U57">
        <v>9465</v>
      </c>
      <c r="V57">
        <v>32851</v>
      </c>
      <c r="W57" s="31">
        <f t="shared" ref="W57:W60" si="9">SQRT((U57/R57)^2+(V57*T57/R57)^2)</f>
        <v>5.9731884065211543E-2</v>
      </c>
    </row>
    <row r="58" spans="1:23" x14ac:dyDescent="0.25">
      <c r="A58">
        <v>1993</v>
      </c>
      <c r="B58" t="s">
        <v>83</v>
      </c>
      <c r="C58" t="s">
        <v>18</v>
      </c>
      <c r="D58" t="s">
        <v>89</v>
      </c>
      <c r="E58" s="1">
        <v>15154</v>
      </c>
      <c r="F58">
        <v>0</v>
      </c>
      <c r="G58" s="1">
        <v>32443</v>
      </c>
      <c r="H58" s="1">
        <v>8821</v>
      </c>
      <c r="I58">
        <v>1</v>
      </c>
      <c r="J58">
        <v>0.1</v>
      </c>
      <c r="K58">
        <v>0</v>
      </c>
      <c r="L58">
        <v>0.28999999999999998</v>
      </c>
      <c r="M58">
        <v>0.08</v>
      </c>
      <c r="N58">
        <v>1</v>
      </c>
      <c r="Q58" s="14">
        <v>2017</v>
      </c>
      <c r="R58">
        <v>88581</v>
      </c>
      <c r="S58">
        <v>10130</v>
      </c>
      <c r="T58" s="3">
        <f t="shared" si="8"/>
        <v>0.11435860963412019</v>
      </c>
      <c r="U58">
        <v>6182</v>
      </c>
      <c r="V58">
        <v>21783</v>
      </c>
      <c r="W58" s="31">
        <f t="shared" si="9"/>
        <v>7.524216259838834E-2</v>
      </c>
    </row>
    <row r="59" spans="1:23" x14ac:dyDescent="0.25">
      <c r="A59">
        <v>2020</v>
      </c>
      <c r="B59" t="s">
        <v>84</v>
      </c>
      <c r="C59" t="s">
        <v>18</v>
      </c>
      <c r="D59" t="s">
        <v>89</v>
      </c>
      <c r="E59" s="1">
        <v>5451</v>
      </c>
      <c r="F59">
        <v>0</v>
      </c>
      <c r="G59" s="1">
        <v>13593</v>
      </c>
      <c r="H59" s="1">
        <v>4154</v>
      </c>
      <c r="I59">
        <v>1</v>
      </c>
      <c r="J59">
        <v>0.4</v>
      </c>
      <c r="K59">
        <v>0</v>
      </c>
      <c r="L59">
        <v>0.88</v>
      </c>
      <c r="M59">
        <v>0.27</v>
      </c>
      <c r="N59">
        <v>1</v>
      </c>
      <c r="Q59" s="14">
        <v>2018</v>
      </c>
      <c r="R59">
        <v>232288</v>
      </c>
      <c r="S59">
        <v>48467</v>
      </c>
      <c r="T59" s="3">
        <f t="shared" si="8"/>
        <v>0.20865046838407494</v>
      </c>
      <c r="U59">
        <v>15135</v>
      </c>
      <c r="V59">
        <v>41706</v>
      </c>
      <c r="W59" s="31">
        <f t="shared" si="9"/>
        <v>7.5158040373868445E-2</v>
      </c>
    </row>
    <row r="60" spans="1:23" ht="15.75" thickBot="1" x14ac:dyDescent="0.3">
      <c r="A60">
        <v>2019</v>
      </c>
      <c r="B60" t="s">
        <v>84</v>
      </c>
      <c r="C60" t="s">
        <v>18</v>
      </c>
      <c r="D60" t="s">
        <v>89</v>
      </c>
      <c r="E60" s="1">
        <v>2086</v>
      </c>
      <c r="F60">
        <v>0</v>
      </c>
      <c r="G60" s="1">
        <v>7264</v>
      </c>
      <c r="H60" s="1">
        <v>2642</v>
      </c>
      <c r="I60">
        <v>1</v>
      </c>
      <c r="J60">
        <v>0.1</v>
      </c>
      <c r="K60">
        <v>0</v>
      </c>
      <c r="L60">
        <v>0.48</v>
      </c>
      <c r="M60">
        <v>0.17</v>
      </c>
      <c r="N60">
        <v>1</v>
      </c>
      <c r="Q60" s="16">
        <v>2019</v>
      </c>
      <c r="R60" s="17">
        <v>228841</v>
      </c>
      <c r="S60" s="17">
        <v>12498</v>
      </c>
      <c r="T60" s="28">
        <f t="shared" si="8"/>
        <v>5.4614339213689855E-2</v>
      </c>
      <c r="U60" s="17">
        <v>7068</v>
      </c>
      <c r="V60" s="17">
        <v>41458</v>
      </c>
      <c r="W60" s="32">
        <f t="shared" si="9"/>
        <v>3.2432159562977979E-2</v>
      </c>
    </row>
    <row r="61" spans="1:23" x14ac:dyDescent="0.25">
      <c r="A61">
        <v>2018</v>
      </c>
      <c r="B61" t="s">
        <v>84</v>
      </c>
      <c r="C61" t="s">
        <v>18</v>
      </c>
      <c r="D61" t="s">
        <v>89</v>
      </c>
      <c r="E61" s="1">
        <v>1193</v>
      </c>
      <c r="F61">
        <v>0</v>
      </c>
      <c r="G61" s="1">
        <v>4719</v>
      </c>
      <c r="H61" s="1">
        <v>1799</v>
      </c>
      <c r="I61">
        <v>1</v>
      </c>
      <c r="J61">
        <v>0.1</v>
      </c>
      <c r="K61">
        <v>0</v>
      </c>
      <c r="L61">
        <v>0.31</v>
      </c>
      <c r="M61">
        <v>0.12</v>
      </c>
      <c r="N61">
        <v>1</v>
      </c>
    </row>
    <row r="62" spans="1:23" x14ac:dyDescent="0.25">
      <c r="A62">
        <v>2017</v>
      </c>
      <c r="B62" t="s">
        <v>84</v>
      </c>
      <c r="C62" t="s">
        <v>18</v>
      </c>
      <c r="D62" t="s">
        <v>89</v>
      </c>
      <c r="E62" s="1">
        <v>1522</v>
      </c>
      <c r="F62">
        <v>0</v>
      </c>
      <c r="G62" s="1">
        <v>5894</v>
      </c>
      <c r="H62" s="1">
        <v>2231</v>
      </c>
      <c r="I62">
        <v>1</v>
      </c>
      <c r="J62">
        <v>0.1</v>
      </c>
      <c r="K62">
        <v>0</v>
      </c>
      <c r="L62">
        <v>0.4</v>
      </c>
      <c r="M62">
        <v>0.15</v>
      </c>
      <c r="N62">
        <v>1</v>
      </c>
    </row>
    <row r="63" spans="1:23" x14ac:dyDescent="0.25">
      <c r="A63">
        <v>2016</v>
      </c>
      <c r="B63" t="s">
        <v>84</v>
      </c>
      <c r="C63" t="s">
        <v>18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84</v>
      </c>
      <c r="C64" t="s">
        <v>18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84</v>
      </c>
      <c r="C65" t="s">
        <v>18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84</v>
      </c>
      <c r="C66" t="s">
        <v>18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84</v>
      </c>
      <c r="C67" t="s">
        <v>18</v>
      </c>
      <c r="D67" t="s">
        <v>89</v>
      </c>
      <c r="E67">
        <v>0</v>
      </c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84</v>
      </c>
      <c r="C68" t="s">
        <v>18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84</v>
      </c>
      <c r="C69" t="s">
        <v>18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84</v>
      </c>
      <c r="C70" t="s">
        <v>18</v>
      </c>
      <c r="D70" t="s">
        <v>89</v>
      </c>
      <c r="E70">
        <v>0</v>
      </c>
      <c r="I70">
        <v>2</v>
      </c>
      <c r="J70">
        <v>0</v>
      </c>
      <c r="N70">
        <v>2</v>
      </c>
    </row>
    <row r="71" spans="1:14" x14ac:dyDescent="0.25">
      <c r="A71">
        <v>2008</v>
      </c>
      <c r="B71" t="s">
        <v>84</v>
      </c>
      <c r="C71" t="s">
        <v>18</v>
      </c>
      <c r="D71" t="s">
        <v>89</v>
      </c>
      <c r="E71" s="1">
        <v>3376</v>
      </c>
      <c r="F71">
        <v>0</v>
      </c>
      <c r="G71" s="1">
        <v>11982</v>
      </c>
      <c r="H71" s="1">
        <v>4391</v>
      </c>
      <c r="I71">
        <v>1</v>
      </c>
      <c r="J71">
        <v>0.2</v>
      </c>
      <c r="K71">
        <v>0</v>
      </c>
      <c r="L71">
        <v>0.86</v>
      </c>
      <c r="M71">
        <v>0.31</v>
      </c>
      <c r="N71">
        <v>1</v>
      </c>
    </row>
    <row r="72" spans="1:14" x14ac:dyDescent="0.25">
      <c r="A72">
        <v>2007</v>
      </c>
      <c r="B72" t="s">
        <v>84</v>
      </c>
      <c r="C72" t="s">
        <v>18</v>
      </c>
      <c r="D72" t="s">
        <v>89</v>
      </c>
      <c r="E72" s="1">
        <v>3276</v>
      </c>
      <c r="F72">
        <v>0</v>
      </c>
      <c r="G72" s="1">
        <v>7117</v>
      </c>
      <c r="H72" s="1">
        <v>1960</v>
      </c>
      <c r="I72">
        <v>1</v>
      </c>
      <c r="J72">
        <v>0.2</v>
      </c>
      <c r="K72">
        <v>0</v>
      </c>
      <c r="L72">
        <v>0.51</v>
      </c>
      <c r="M72">
        <v>0.14000000000000001</v>
      </c>
      <c r="N72">
        <v>1</v>
      </c>
    </row>
    <row r="73" spans="1:14" x14ac:dyDescent="0.25">
      <c r="A73">
        <v>2006</v>
      </c>
      <c r="B73" t="s">
        <v>84</v>
      </c>
      <c r="C73" t="s">
        <v>18</v>
      </c>
      <c r="D73" t="s">
        <v>89</v>
      </c>
      <c r="E73">
        <v>0</v>
      </c>
      <c r="I73">
        <v>2</v>
      </c>
      <c r="J73">
        <v>0</v>
      </c>
      <c r="N73">
        <v>2</v>
      </c>
    </row>
    <row r="74" spans="1:14" x14ac:dyDescent="0.25">
      <c r="A74">
        <v>2005</v>
      </c>
      <c r="B74" t="s">
        <v>84</v>
      </c>
      <c r="C74" t="s">
        <v>18</v>
      </c>
      <c r="D74" t="s">
        <v>89</v>
      </c>
      <c r="E74" s="1">
        <v>2987</v>
      </c>
      <c r="F74">
        <v>0</v>
      </c>
      <c r="G74" s="1">
        <v>9635</v>
      </c>
      <c r="H74" s="1">
        <v>3392</v>
      </c>
      <c r="I74">
        <v>1</v>
      </c>
      <c r="J74">
        <v>0.2</v>
      </c>
      <c r="K74">
        <v>0</v>
      </c>
      <c r="L74">
        <v>0.67</v>
      </c>
      <c r="M74">
        <v>0.24</v>
      </c>
      <c r="N74">
        <v>1</v>
      </c>
    </row>
    <row r="75" spans="1:14" x14ac:dyDescent="0.25">
      <c r="A75">
        <v>2004</v>
      </c>
      <c r="B75" t="s">
        <v>84</v>
      </c>
      <c r="C75" t="s">
        <v>18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84</v>
      </c>
      <c r="C76" t="s">
        <v>18</v>
      </c>
      <c r="D76" t="s">
        <v>89</v>
      </c>
      <c r="E76">
        <v>0</v>
      </c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84</v>
      </c>
      <c r="C77" t="s">
        <v>18</v>
      </c>
      <c r="D77" t="s">
        <v>89</v>
      </c>
      <c r="E77" s="1">
        <v>2568</v>
      </c>
      <c r="F77">
        <v>0</v>
      </c>
      <c r="G77" s="1">
        <v>7630</v>
      </c>
      <c r="H77" s="1">
        <v>2582</v>
      </c>
      <c r="I77">
        <v>1</v>
      </c>
      <c r="J77">
        <v>0.2</v>
      </c>
      <c r="K77">
        <v>0</v>
      </c>
      <c r="L77">
        <v>0.56000000000000005</v>
      </c>
      <c r="M77">
        <v>0.19</v>
      </c>
      <c r="N77">
        <v>1</v>
      </c>
    </row>
    <row r="78" spans="1:14" x14ac:dyDescent="0.25">
      <c r="A78">
        <v>2001</v>
      </c>
      <c r="B78" t="s">
        <v>84</v>
      </c>
      <c r="C78" t="s">
        <v>18</v>
      </c>
      <c r="D78" t="s">
        <v>89</v>
      </c>
      <c r="E78">
        <v>0</v>
      </c>
      <c r="I78">
        <v>2</v>
      </c>
      <c r="J78">
        <v>0</v>
      </c>
      <c r="N78">
        <v>2</v>
      </c>
    </row>
    <row r="79" spans="1:14" x14ac:dyDescent="0.25">
      <c r="A79">
        <v>2000</v>
      </c>
      <c r="B79" t="s">
        <v>84</v>
      </c>
      <c r="C79" t="s">
        <v>18</v>
      </c>
      <c r="D79" t="s">
        <v>89</v>
      </c>
      <c r="E79">
        <v>0</v>
      </c>
      <c r="I79">
        <v>2</v>
      </c>
      <c r="J79">
        <v>0</v>
      </c>
      <c r="N79">
        <v>2</v>
      </c>
    </row>
    <row r="80" spans="1:14" x14ac:dyDescent="0.25">
      <c r="A80">
        <v>1999</v>
      </c>
      <c r="B80" t="s">
        <v>84</v>
      </c>
      <c r="C80" t="s">
        <v>18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84</v>
      </c>
      <c r="C81" t="s">
        <v>18</v>
      </c>
      <c r="D81" t="s">
        <v>89</v>
      </c>
      <c r="E81" s="1">
        <v>3450</v>
      </c>
      <c r="F81">
        <v>0</v>
      </c>
      <c r="G81" s="1">
        <v>8943</v>
      </c>
      <c r="H81" s="1">
        <v>2802</v>
      </c>
      <c r="I81">
        <v>1</v>
      </c>
      <c r="J81">
        <v>0.3</v>
      </c>
      <c r="K81">
        <v>0</v>
      </c>
      <c r="L81">
        <v>0.66</v>
      </c>
      <c r="M81">
        <v>0.21</v>
      </c>
      <c r="N81">
        <v>1</v>
      </c>
    </row>
    <row r="82" spans="1:14" x14ac:dyDescent="0.25">
      <c r="A82">
        <v>1997</v>
      </c>
      <c r="B82" t="s">
        <v>84</v>
      </c>
      <c r="C82" t="s">
        <v>18</v>
      </c>
      <c r="D82" t="s">
        <v>89</v>
      </c>
      <c r="E82" s="1">
        <v>2048</v>
      </c>
      <c r="F82">
        <v>0</v>
      </c>
      <c r="G82" s="1">
        <v>7376</v>
      </c>
      <c r="H82" s="1">
        <v>2718</v>
      </c>
      <c r="I82">
        <v>1</v>
      </c>
      <c r="J82">
        <v>0.1</v>
      </c>
      <c r="K82">
        <v>0</v>
      </c>
      <c r="L82">
        <v>0.53</v>
      </c>
      <c r="M82">
        <v>0.2</v>
      </c>
      <c r="N82">
        <v>1</v>
      </c>
    </row>
    <row r="83" spans="1:14" x14ac:dyDescent="0.25">
      <c r="A83">
        <v>1996</v>
      </c>
      <c r="B83" t="s">
        <v>84</v>
      </c>
      <c r="C83" t="s">
        <v>18</v>
      </c>
      <c r="D83" t="s">
        <v>89</v>
      </c>
      <c r="E83">
        <v>0</v>
      </c>
      <c r="I83">
        <v>2</v>
      </c>
      <c r="J83">
        <v>0</v>
      </c>
      <c r="N83">
        <v>2</v>
      </c>
    </row>
    <row r="84" spans="1:14" x14ac:dyDescent="0.25">
      <c r="A84">
        <v>1995</v>
      </c>
      <c r="B84" t="s">
        <v>84</v>
      </c>
      <c r="C84" t="s">
        <v>18</v>
      </c>
      <c r="D84" t="s">
        <v>89</v>
      </c>
      <c r="E84" s="1">
        <v>2031</v>
      </c>
      <c r="F84">
        <v>0</v>
      </c>
      <c r="G84" s="1">
        <v>6398</v>
      </c>
      <c r="H84" s="1">
        <v>2228</v>
      </c>
      <c r="I84">
        <v>1</v>
      </c>
      <c r="J84">
        <v>0.1</v>
      </c>
      <c r="K84">
        <v>0</v>
      </c>
      <c r="L84">
        <v>0.47</v>
      </c>
      <c r="M84">
        <v>0.16</v>
      </c>
      <c r="N84">
        <v>1</v>
      </c>
    </row>
    <row r="85" spans="1:14" x14ac:dyDescent="0.25">
      <c r="A85">
        <v>1994</v>
      </c>
      <c r="B85" t="s">
        <v>84</v>
      </c>
      <c r="C85" t="s">
        <v>18</v>
      </c>
      <c r="D85" t="s">
        <v>89</v>
      </c>
      <c r="E85">
        <v>0</v>
      </c>
      <c r="I85">
        <v>2</v>
      </c>
      <c r="J85">
        <v>0</v>
      </c>
      <c r="N85">
        <v>2</v>
      </c>
    </row>
    <row r="86" spans="1:14" x14ac:dyDescent="0.25">
      <c r="A86">
        <v>1993</v>
      </c>
      <c r="B86" t="s">
        <v>84</v>
      </c>
      <c r="C86" t="s">
        <v>18</v>
      </c>
      <c r="D86" t="s">
        <v>89</v>
      </c>
      <c r="E86">
        <v>0</v>
      </c>
      <c r="I86">
        <v>2</v>
      </c>
      <c r="J86">
        <v>0</v>
      </c>
      <c r="N86">
        <v>2</v>
      </c>
    </row>
    <row r="87" spans="1:14" x14ac:dyDescent="0.25">
      <c r="A87">
        <v>2020</v>
      </c>
      <c r="B87" t="s">
        <v>85</v>
      </c>
      <c r="C87" t="s">
        <v>18</v>
      </c>
      <c r="D87" t="s">
        <v>89</v>
      </c>
      <c r="E87" s="1">
        <v>22968</v>
      </c>
      <c r="F87" s="1">
        <v>4117</v>
      </c>
      <c r="G87" s="1">
        <v>41819</v>
      </c>
      <c r="H87" s="1">
        <v>9618</v>
      </c>
      <c r="I87">
        <v>0</v>
      </c>
      <c r="J87">
        <v>0.8</v>
      </c>
      <c r="K87">
        <v>0.15</v>
      </c>
      <c r="L87">
        <v>1.53</v>
      </c>
      <c r="M87">
        <v>0.35</v>
      </c>
      <c r="N87">
        <v>0</v>
      </c>
    </row>
    <row r="88" spans="1:14" x14ac:dyDescent="0.25">
      <c r="A88">
        <v>2019</v>
      </c>
      <c r="B88" t="s">
        <v>85</v>
      </c>
      <c r="C88" t="s">
        <v>18</v>
      </c>
      <c r="D88" t="s">
        <v>89</v>
      </c>
      <c r="E88" s="1">
        <v>12498</v>
      </c>
      <c r="F88">
        <v>0</v>
      </c>
      <c r="G88" s="1">
        <v>26351</v>
      </c>
      <c r="H88" s="1">
        <v>7068</v>
      </c>
      <c r="I88">
        <v>1</v>
      </c>
      <c r="J88">
        <v>0.5</v>
      </c>
      <c r="K88">
        <v>0</v>
      </c>
      <c r="L88">
        <v>0.97</v>
      </c>
      <c r="M88">
        <v>0.26</v>
      </c>
      <c r="N88">
        <v>1</v>
      </c>
    </row>
    <row r="89" spans="1:14" x14ac:dyDescent="0.25">
      <c r="A89">
        <v>2018</v>
      </c>
      <c r="B89" t="s">
        <v>85</v>
      </c>
      <c r="C89" t="s">
        <v>18</v>
      </c>
      <c r="D89" t="s">
        <v>89</v>
      </c>
      <c r="E89" s="1">
        <v>48467</v>
      </c>
      <c r="F89" s="1">
        <v>18802</v>
      </c>
      <c r="G89" s="1">
        <v>78132</v>
      </c>
      <c r="H89" s="1">
        <v>15135</v>
      </c>
      <c r="I89">
        <v>0</v>
      </c>
      <c r="J89">
        <v>1.8</v>
      </c>
      <c r="K89">
        <v>0.7</v>
      </c>
      <c r="L89">
        <v>2.85</v>
      </c>
      <c r="M89">
        <v>0.55000000000000004</v>
      </c>
      <c r="N89">
        <v>0</v>
      </c>
    </row>
    <row r="90" spans="1:14" x14ac:dyDescent="0.25">
      <c r="A90">
        <v>2017</v>
      </c>
      <c r="B90" t="s">
        <v>85</v>
      </c>
      <c r="C90" t="s">
        <v>18</v>
      </c>
      <c r="D90" t="s">
        <v>89</v>
      </c>
      <c r="E90" s="1">
        <v>10130</v>
      </c>
      <c r="F90">
        <v>0</v>
      </c>
      <c r="G90" s="1">
        <v>22246</v>
      </c>
      <c r="H90" s="1">
        <v>6182</v>
      </c>
      <c r="I90">
        <v>1</v>
      </c>
      <c r="J90">
        <v>0.4</v>
      </c>
      <c r="K90">
        <v>0</v>
      </c>
      <c r="L90">
        <v>0.83</v>
      </c>
      <c r="M90">
        <v>0.23</v>
      </c>
      <c r="N90">
        <v>1</v>
      </c>
    </row>
    <row r="91" spans="1:14" x14ac:dyDescent="0.25">
      <c r="A91">
        <v>2016</v>
      </c>
      <c r="B91" t="s">
        <v>85</v>
      </c>
      <c r="C91" t="s">
        <v>18</v>
      </c>
      <c r="D91" t="s">
        <v>89</v>
      </c>
      <c r="E91" s="1">
        <v>22458</v>
      </c>
      <c r="F91" s="1">
        <v>3907</v>
      </c>
      <c r="G91" s="1">
        <v>41010</v>
      </c>
      <c r="H91" s="1">
        <v>9465</v>
      </c>
      <c r="I91">
        <v>0</v>
      </c>
      <c r="J91">
        <v>0.8</v>
      </c>
      <c r="K91">
        <v>0.15</v>
      </c>
      <c r="L91">
        <v>1.51</v>
      </c>
      <c r="M91">
        <v>0.35</v>
      </c>
      <c r="N91">
        <v>0</v>
      </c>
    </row>
    <row r="92" spans="1:14" x14ac:dyDescent="0.25">
      <c r="A92">
        <v>2015</v>
      </c>
      <c r="B92" t="s">
        <v>85</v>
      </c>
      <c r="C92" t="s">
        <v>18</v>
      </c>
      <c r="D92" t="s">
        <v>89</v>
      </c>
      <c r="E92" s="1">
        <v>18636</v>
      </c>
      <c r="F92">
        <v>0</v>
      </c>
      <c r="G92" s="1">
        <v>38435</v>
      </c>
      <c r="H92" s="1">
        <v>10102</v>
      </c>
      <c r="I92">
        <v>1</v>
      </c>
      <c r="J92">
        <v>0.7</v>
      </c>
      <c r="K92">
        <v>0</v>
      </c>
      <c r="L92">
        <v>1.42</v>
      </c>
      <c r="M92">
        <v>0.37</v>
      </c>
      <c r="N92">
        <v>1</v>
      </c>
    </row>
    <row r="93" spans="1:14" x14ac:dyDescent="0.25">
      <c r="A93">
        <v>2014</v>
      </c>
      <c r="B93" t="s">
        <v>85</v>
      </c>
      <c r="C93" t="s">
        <v>18</v>
      </c>
      <c r="D93" t="s">
        <v>89</v>
      </c>
      <c r="E93" s="1">
        <v>11736</v>
      </c>
      <c r="F93">
        <v>0</v>
      </c>
      <c r="G93" s="1">
        <v>26085</v>
      </c>
      <c r="H93" s="1">
        <v>7321</v>
      </c>
      <c r="I93">
        <v>1</v>
      </c>
      <c r="J93">
        <v>0.5</v>
      </c>
      <c r="K93">
        <v>0</v>
      </c>
      <c r="L93">
        <v>1</v>
      </c>
      <c r="M93">
        <v>0.28000000000000003</v>
      </c>
      <c r="N93">
        <v>1</v>
      </c>
    </row>
    <row r="94" spans="1:14" x14ac:dyDescent="0.25">
      <c r="A94">
        <v>2013</v>
      </c>
      <c r="B94" t="s">
        <v>85</v>
      </c>
      <c r="C94" t="s">
        <v>18</v>
      </c>
      <c r="D94" t="s">
        <v>89</v>
      </c>
      <c r="E94" s="1">
        <v>22243</v>
      </c>
      <c r="F94" s="1">
        <v>2360</v>
      </c>
      <c r="G94" s="1">
        <v>42125</v>
      </c>
      <c r="H94" s="1">
        <v>10144</v>
      </c>
      <c r="I94">
        <v>1</v>
      </c>
      <c r="J94">
        <v>0.9</v>
      </c>
      <c r="K94">
        <v>0.1</v>
      </c>
      <c r="L94">
        <v>1.64</v>
      </c>
      <c r="M94">
        <v>0.39</v>
      </c>
      <c r="N94">
        <v>1</v>
      </c>
    </row>
    <row r="95" spans="1:14" x14ac:dyDescent="0.25">
      <c r="A95">
        <v>2012</v>
      </c>
      <c r="B95" t="s">
        <v>85</v>
      </c>
      <c r="C95" t="s">
        <v>18</v>
      </c>
      <c r="D95" t="s">
        <v>89</v>
      </c>
      <c r="E95" s="1">
        <v>9510</v>
      </c>
      <c r="F95">
        <v>0</v>
      </c>
      <c r="G95" s="1">
        <v>22641</v>
      </c>
      <c r="H95" s="1">
        <v>6700</v>
      </c>
      <c r="I95">
        <v>1</v>
      </c>
      <c r="J95">
        <v>0.4</v>
      </c>
      <c r="K95">
        <v>0</v>
      </c>
      <c r="L95">
        <v>0.89</v>
      </c>
      <c r="M95">
        <v>0.26</v>
      </c>
      <c r="N95">
        <v>1</v>
      </c>
    </row>
    <row r="96" spans="1:14" x14ac:dyDescent="0.25">
      <c r="A96">
        <v>2011</v>
      </c>
      <c r="B96" t="s">
        <v>85</v>
      </c>
      <c r="C96" t="s">
        <v>18</v>
      </c>
      <c r="D96" t="s">
        <v>89</v>
      </c>
      <c r="E96" s="1">
        <v>3989</v>
      </c>
      <c r="F96">
        <v>0</v>
      </c>
      <c r="G96" s="1">
        <v>10904</v>
      </c>
      <c r="H96" s="1">
        <v>3528</v>
      </c>
      <c r="I96">
        <v>1</v>
      </c>
      <c r="J96">
        <v>0.2</v>
      </c>
      <c r="K96">
        <v>0</v>
      </c>
      <c r="L96">
        <v>0.44</v>
      </c>
      <c r="M96">
        <v>0.14000000000000001</v>
      </c>
      <c r="N96">
        <v>1</v>
      </c>
    </row>
    <row r="97" spans="1:14" x14ac:dyDescent="0.25">
      <c r="A97">
        <v>2010</v>
      </c>
      <c r="B97" t="s">
        <v>85</v>
      </c>
      <c r="C97" t="s">
        <v>18</v>
      </c>
      <c r="D97" t="s">
        <v>89</v>
      </c>
      <c r="E97" s="1">
        <v>18234</v>
      </c>
      <c r="F97">
        <v>933</v>
      </c>
      <c r="G97" s="1">
        <v>35535</v>
      </c>
      <c r="H97" s="1">
        <v>8827</v>
      </c>
      <c r="I97">
        <v>1</v>
      </c>
      <c r="J97">
        <v>0.8</v>
      </c>
      <c r="K97">
        <v>0.04</v>
      </c>
      <c r="L97">
        <v>1.49</v>
      </c>
      <c r="M97">
        <v>0.37</v>
      </c>
      <c r="N97">
        <v>1</v>
      </c>
    </row>
    <row r="98" spans="1:14" x14ac:dyDescent="0.25">
      <c r="A98">
        <v>2009</v>
      </c>
      <c r="B98" t="s">
        <v>85</v>
      </c>
      <c r="C98" t="s">
        <v>18</v>
      </c>
      <c r="D98" t="s">
        <v>89</v>
      </c>
      <c r="E98">
        <v>0</v>
      </c>
      <c r="I98">
        <v>2</v>
      </c>
      <c r="J98">
        <v>0</v>
      </c>
      <c r="N98">
        <v>2</v>
      </c>
    </row>
    <row r="99" spans="1:14" x14ac:dyDescent="0.25">
      <c r="A99">
        <v>2008</v>
      </c>
      <c r="B99" t="s">
        <v>85</v>
      </c>
      <c r="C99" t="s">
        <v>18</v>
      </c>
      <c r="D99" t="s">
        <v>89</v>
      </c>
      <c r="E99" s="1">
        <v>6526</v>
      </c>
      <c r="F99">
        <v>0</v>
      </c>
      <c r="G99" s="1">
        <v>18768</v>
      </c>
      <c r="H99" s="1">
        <v>6246</v>
      </c>
      <c r="I99">
        <v>1</v>
      </c>
      <c r="J99">
        <v>0.3</v>
      </c>
      <c r="K99">
        <v>0</v>
      </c>
      <c r="L99">
        <v>0.82</v>
      </c>
      <c r="M99">
        <v>0.27</v>
      </c>
      <c r="N99">
        <v>1</v>
      </c>
    </row>
    <row r="100" spans="1:14" x14ac:dyDescent="0.25">
      <c r="A100">
        <v>2007</v>
      </c>
      <c r="B100" t="s">
        <v>85</v>
      </c>
      <c r="C100" t="s">
        <v>18</v>
      </c>
      <c r="D100" t="s">
        <v>89</v>
      </c>
      <c r="E100" s="1">
        <v>19535</v>
      </c>
      <c r="F100" s="1">
        <v>5919</v>
      </c>
      <c r="G100" s="1">
        <v>33152</v>
      </c>
      <c r="H100" s="1">
        <v>6947</v>
      </c>
      <c r="I100">
        <v>1</v>
      </c>
      <c r="J100">
        <v>0.9</v>
      </c>
      <c r="K100">
        <v>0.27</v>
      </c>
      <c r="L100">
        <v>1.45</v>
      </c>
      <c r="M100">
        <v>0.3</v>
      </c>
      <c r="N100">
        <v>1</v>
      </c>
    </row>
    <row r="101" spans="1:14" x14ac:dyDescent="0.25">
      <c r="A101">
        <v>2006</v>
      </c>
      <c r="B101" t="s">
        <v>85</v>
      </c>
      <c r="C101" t="s">
        <v>18</v>
      </c>
      <c r="D101" t="s">
        <v>89</v>
      </c>
      <c r="E101" s="1">
        <v>59006</v>
      </c>
      <c r="F101" s="1">
        <v>22889</v>
      </c>
      <c r="G101" s="1">
        <v>95123</v>
      </c>
      <c r="H101" s="1">
        <v>18427</v>
      </c>
      <c r="I101">
        <v>1</v>
      </c>
      <c r="J101">
        <v>2.7</v>
      </c>
      <c r="K101">
        <v>1.04</v>
      </c>
      <c r="L101">
        <v>4.26</v>
      </c>
      <c r="M101">
        <v>0.82</v>
      </c>
      <c r="N101">
        <v>1</v>
      </c>
    </row>
    <row r="102" spans="1:14" x14ac:dyDescent="0.25">
      <c r="A102">
        <v>2005</v>
      </c>
      <c r="B102" t="s">
        <v>85</v>
      </c>
      <c r="C102" t="s">
        <v>18</v>
      </c>
      <c r="D102" t="s">
        <v>89</v>
      </c>
      <c r="E102" s="1">
        <v>16315</v>
      </c>
      <c r="F102">
        <v>0</v>
      </c>
      <c r="G102" s="1">
        <v>33470</v>
      </c>
      <c r="H102" s="1">
        <v>8753</v>
      </c>
      <c r="I102">
        <v>1</v>
      </c>
      <c r="J102">
        <v>0.8</v>
      </c>
      <c r="K102">
        <v>0</v>
      </c>
      <c r="L102">
        <v>1.54</v>
      </c>
      <c r="M102">
        <v>0.4</v>
      </c>
      <c r="N102">
        <v>1</v>
      </c>
    </row>
    <row r="103" spans="1:14" x14ac:dyDescent="0.25">
      <c r="A103">
        <v>2004</v>
      </c>
      <c r="B103" t="s">
        <v>85</v>
      </c>
      <c r="C103" t="s">
        <v>18</v>
      </c>
      <c r="D103" t="s">
        <v>89</v>
      </c>
      <c r="E103" s="1">
        <v>3590</v>
      </c>
      <c r="F103">
        <v>0</v>
      </c>
      <c r="G103" s="1">
        <v>10656</v>
      </c>
      <c r="H103" s="1">
        <v>3605</v>
      </c>
      <c r="I103">
        <v>1</v>
      </c>
      <c r="J103">
        <v>0.2</v>
      </c>
      <c r="K103">
        <v>0</v>
      </c>
      <c r="L103">
        <v>0.5</v>
      </c>
      <c r="M103">
        <v>0.17</v>
      </c>
      <c r="N103">
        <v>1</v>
      </c>
    </row>
    <row r="104" spans="1:14" x14ac:dyDescent="0.25">
      <c r="A104">
        <v>2003</v>
      </c>
      <c r="B104" t="s">
        <v>85</v>
      </c>
      <c r="C104" t="s">
        <v>18</v>
      </c>
      <c r="D104" t="s">
        <v>89</v>
      </c>
      <c r="E104" s="1">
        <v>25361</v>
      </c>
      <c r="F104" s="1">
        <v>4361</v>
      </c>
      <c r="G104" s="1">
        <v>46361</v>
      </c>
      <c r="H104" s="1">
        <v>10715</v>
      </c>
      <c r="I104">
        <v>1</v>
      </c>
      <c r="J104">
        <v>1.2</v>
      </c>
      <c r="K104">
        <v>0.21</v>
      </c>
      <c r="L104">
        <v>2.17</v>
      </c>
      <c r="M104">
        <v>0.5</v>
      </c>
      <c r="N104">
        <v>1</v>
      </c>
    </row>
    <row r="105" spans="1:14" x14ac:dyDescent="0.25">
      <c r="A105">
        <v>2002</v>
      </c>
      <c r="B105" t="s">
        <v>85</v>
      </c>
      <c r="C105" t="s">
        <v>18</v>
      </c>
      <c r="D105" t="s">
        <v>89</v>
      </c>
      <c r="E105" s="1">
        <v>7192</v>
      </c>
      <c r="F105">
        <v>0</v>
      </c>
      <c r="G105" s="1">
        <v>16468</v>
      </c>
      <c r="H105" s="1">
        <v>4733</v>
      </c>
      <c r="I105">
        <v>1</v>
      </c>
      <c r="J105">
        <v>0.4</v>
      </c>
      <c r="K105">
        <v>0</v>
      </c>
      <c r="L105">
        <v>0.81</v>
      </c>
      <c r="M105">
        <v>0.23</v>
      </c>
      <c r="N105">
        <v>1</v>
      </c>
    </row>
    <row r="106" spans="1:14" x14ac:dyDescent="0.25">
      <c r="A106">
        <v>2001</v>
      </c>
      <c r="B106" t="s">
        <v>85</v>
      </c>
      <c r="C106" t="s">
        <v>18</v>
      </c>
      <c r="D106" t="s">
        <v>89</v>
      </c>
      <c r="E106" s="1">
        <v>50559</v>
      </c>
      <c r="F106" s="1">
        <v>19694</v>
      </c>
      <c r="G106" s="1">
        <v>81425</v>
      </c>
      <c r="H106" s="1">
        <v>15748</v>
      </c>
      <c r="I106">
        <v>1</v>
      </c>
      <c r="J106">
        <v>2.5</v>
      </c>
      <c r="K106">
        <v>1</v>
      </c>
      <c r="L106">
        <v>4.07</v>
      </c>
      <c r="M106">
        <v>0.78</v>
      </c>
      <c r="N106">
        <v>1</v>
      </c>
    </row>
    <row r="107" spans="1:14" x14ac:dyDescent="0.25">
      <c r="A107">
        <v>2000</v>
      </c>
      <c r="B107" t="s">
        <v>85</v>
      </c>
      <c r="C107" t="s">
        <v>18</v>
      </c>
      <c r="D107" t="s">
        <v>89</v>
      </c>
      <c r="E107" s="1">
        <v>9370</v>
      </c>
      <c r="F107">
        <v>0</v>
      </c>
      <c r="G107" s="1">
        <v>20372</v>
      </c>
      <c r="H107" s="1">
        <v>5614</v>
      </c>
      <c r="I107">
        <v>1</v>
      </c>
      <c r="J107">
        <v>0.5</v>
      </c>
      <c r="K107">
        <v>0</v>
      </c>
      <c r="L107">
        <v>1.03</v>
      </c>
      <c r="M107">
        <v>0.28000000000000003</v>
      </c>
      <c r="N107">
        <v>1</v>
      </c>
    </row>
    <row r="108" spans="1:14" x14ac:dyDescent="0.25">
      <c r="A108">
        <v>1999</v>
      </c>
      <c r="B108" t="s">
        <v>85</v>
      </c>
      <c r="C108" t="s">
        <v>18</v>
      </c>
      <c r="D108" t="s">
        <v>89</v>
      </c>
      <c r="E108" s="1">
        <v>36151</v>
      </c>
      <c r="F108" s="1">
        <v>9536</v>
      </c>
      <c r="G108" s="1">
        <v>62765</v>
      </c>
      <c r="H108" s="1">
        <v>13579</v>
      </c>
      <c r="I108">
        <v>1</v>
      </c>
      <c r="J108">
        <v>1.9</v>
      </c>
      <c r="K108">
        <v>0.5</v>
      </c>
      <c r="L108">
        <v>3.22</v>
      </c>
      <c r="M108">
        <v>0.69</v>
      </c>
      <c r="N108">
        <v>1</v>
      </c>
    </row>
    <row r="109" spans="1:14" x14ac:dyDescent="0.25">
      <c r="A109">
        <v>1998</v>
      </c>
      <c r="B109" t="s">
        <v>85</v>
      </c>
      <c r="C109" t="s">
        <v>18</v>
      </c>
      <c r="D109" t="s">
        <v>89</v>
      </c>
      <c r="E109" s="1">
        <v>32714</v>
      </c>
      <c r="F109" s="1">
        <v>11218</v>
      </c>
      <c r="G109" s="1">
        <v>54211</v>
      </c>
      <c r="H109" s="1">
        <v>10968</v>
      </c>
      <c r="I109">
        <v>1</v>
      </c>
      <c r="J109">
        <v>1.7</v>
      </c>
      <c r="K109">
        <v>0.6</v>
      </c>
      <c r="L109">
        <v>2.84</v>
      </c>
      <c r="M109">
        <v>0.56999999999999995</v>
      </c>
      <c r="N109">
        <v>1</v>
      </c>
    </row>
    <row r="110" spans="1:14" x14ac:dyDescent="0.25">
      <c r="A110">
        <v>1997</v>
      </c>
      <c r="B110" t="s">
        <v>85</v>
      </c>
      <c r="C110" t="s">
        <v>18</v>
      </c>
      <c r="D110" t="s">
        <v>89</v>
      </c>
      <c r="E110" s="1">
        <v>45618</v>
      </c>
      <c r="F110" s="1">
        <v>14504</v>
      </c>
      <c r="G110" s="1">
        <v>76733</v>
      </c>
      <c r="H110" s="1">
        <v>15875</v>
      </c>
      <c r="I110">
        <v>1</v>
      </c>
      <c r="J110">
        <v>2.5</v>
      </c>
      <c r="K110">
        <v>0.79</v>
      </c>
      <c r="L110">
        <v>4.12</v>
      </c>
      <c r="M110">
        <v>0.85</v>
      </c>
      <c r="N110">
        <v>1</v>
      </c>
    </row>
    <row r="111" spans="1:14" x14ac:dyDescent="0.25">
      <c r="A111">
        <v>1996</v>
      </c>
      <c r="B111" t="s">
        <v>85</v>
      </c>
      <c r="C111" t="s">
        <v>18</v>
      </c>
      <c r="D111" t="s">
        <v>89</v>
      </c>
      <c r="E111" s="1">
        <v>17565</v>
      </c>
      <c r="F111" s="1">
        <v>2342</v>
      </c>
      <c r="G111" s="1">
        <v>32788</v>
      </c>
      <c r="H111" s="1">
        <v>7767</v>
      </c>
      <c r="I111">
        <v>1</v>
      </c>
      <c r="J111">
        <v>1</v>
      </c>
      <c r="K111">
        <v>0.13</v>
      </c>
      <c r="L111">
        <v>1.81</v>
      </c>
      <c r="M111">
        <v>0.43</v>
      </c>
      <c r="N111">
        <v>1</v>
      </c>
    </row>
    <row r="112" spans="1:14" x14ac:dyDescent="0.25">
      <c r="A112">
        <v>1995</v>
      </c>
      <c r="B112" t="s">
        <v>85</v>
      </c>
      <c r="C112" t="s">
        <v>18</v>
      </c>
      <c r="D112" t="s">
        <v>89</v>
      </c>
      <c r="E112" s="1">
        <v>38977</v>
      </c>
      <c r="F112" s="1">
        <v>15635</v>
      </c>
      <c r="G112" s="1">
        <v>62320</v>
      </c>
      <c r="H112" s="1">
        <v>11910</v>
      </c>
      <c r="I112">
        <v>1</v>
      </c>
      <c r="J112">
        <v>2.2000000000000002</v>
      </c>
      <c r="K112">
        <v>0.9</v>
      </c>
      <c r="L112">
        <v>3.54</v>
      </c>
      <c r="M112">
        <v>0.67</v>
      </c>
      <c r="N112">
        <v>1</v>
      </c>
    </row>
    <row r="113" spans="1:14" x14ac:dyDescent="0.25">
      <c r="A113">
        <v>1994</v>
      </c>
      <c r="B113" t="s">
        <v>85</v>
      </c>
      <c r="C113" t="s">
        <v>18</v>
      </c>
      <c r="D113" t="s">
        <v>89</v>
      </c>
      <c r="E113" s="1">
        <v>53551</v>
      </c>
      <c r="F113" s="1">
        <v>23346</v>
      </c>
      <c r="G113" s="1">
        <v>83756</v>
      </c>
      <c r="H113" s="1">
        <v>15411</v>
      </c>
      <c r="I113">
        <v>0</v>
      </c>
      <c r="J113">
        <v>3.1</v>
      </c>
      <c r="K113">
        <v>1.37</v>
      </c>
      <c r="L113">
        <v>4.8499999999999996</v>
      </c>
      <c r="M113">
        <v>0.89</v>
      </c>
      <c r="N113">
        <v>0</v>
      </c>
    </row>
    <row r="114" spans="1:14" x14ac:dyDescent="0.25">
      <c r="A114">
        <v>1993</v>
      </c>
      <c r="B114" t="s">
        <v>85</v>
      </c>
      <c r="C114" t="s">
        <v>18</v>
      </c>
      <c r="D114" t="s">
        <v>89</v>
      </c>
      <c r="E114" s="1">
        <v>56520</v>
      </c>
      <c r="F114" s="1">
        <v>19703</v>
      </c>
      <c r="G114" s="1">
        <v>93337</v>
      </c>
      <c r="H114" s="1">
        <v>18785</v>
      </c>
      <c r="I114">
        <v>0</v>
      </c>
      <c r="J114">
        <v>3.4</v>
      </c>
      <c r="K114">
        <v>1.21</v>
      </c>
      <c r="L114">
        <v>5.6</v>
      </c>
      <c r="M114">
        <v>1.1200000000000001</v>
      </c>
      <c r="N114">
        <v>0</v>
      </c>
    </row>
    <row r="115" spans="1:14" x14ac:dyDescent="0.25">
      <c r="A115">
        <v>2020</v>
      </c>
      <c r="B115" t="s">
        <v>86</v>
      </c>
      <c r="C115" t="s">
        <v>18</v>
      </c>
      <c r="D115" t="s">
        <v>89</v>
      </c>
      <c r="E115" s="1">
        <v>15939</v>
      </c>
      <c r="F115">
        <v>790</v>
      </c>
      <c r="G115" s="1">
        <v>31087</v>
      </c>
      <c r="H115" s="1">
        <v>7729</v>
      </c>
      <c r="I115">
        <v>1</v>
      </c>
      <c r="J115">
        <v>3.3</v>
      </c>
      <c r="K115">
        <v>0.2</v>
      </c>
      <c r="L115">
        <v>6.43</v>
      </c>
      <c r="M115">
        <v>1.59</v>
      </c>
      <c r="N115">
        <v>1</v>
      </c>
    </row>
    <row r="116" spans="1:14" x14ac:dyDescent="0.25">
      <c r="A116">
        <v>2019</v>
      </c>
      <c r="B116" t="s">
        <v>86</v>
      </c>
      <c r="C116" t="s">
        <v>18</v>
      </c>
      <c r="D116" t="s">
        <v>89</v>
      </c>
      <c r="E116" s="1">
        <v>8964</v>
      </c>
      <c r="F116">
        <v>0</v>
      </c>
      <c r="G116" s="1">
        <v>20447</v>
      </c>
      <c r="H116" s="1">
        <v>5859</v>
      </c>
      <c r="I116">
        <v>1</v>
      </c>
      <c r="J116">
        <v>1.8</v>
      </c>
      <c r="K116">
        <v>0</v>
      </c>
      <c r="L116">
        <v>4.0999999999999996</v>
      </c>
      <c r="M116">
        <v>1.17</v>
      </c>
      <c r="N116">
        <v>1</v>
      </c>
    </row>
    <row r="117" spans="1:14" x14ac:dyDescent="0.25">
      <c r="A117">
        <v>2018</v>
      </c>
      <c r="B117" t="s">
        <v>86</v>
      </c>
      <c r="C117" t="s">
        <v>18</v>
      </c>
      <c r="D117" t="s">
        <v>89</v>
      </c>
      <c r="E117" s="1">
        <v>12370</v>
      </c>
      <c r="F117">
        <v>0</v>
      </c>
      <c r="G117" s="1">
        <v>25359</v>
      </c>
      <c r="H117" s="1">
        <v>6627</v>
      </c>
      <c r="I117">
        <v>1</v>
      </c>
      <c r="J117">
        <v>2.4</v>
      </c>
      <c r="K117">
        <v>0</v>
      </c>
      <c r="L117">
        <v>4.92</v>
      </c>
      <c r="M117">
        <v>1.28</v>
      </c>
      <c r="N117">
        <v>1</v>
      </c>
    </row>
    <row r="118" spans="1:14" x14ac:dyDescent="0.25">
      <c r="A118">
        <v>2017</v>
      </c>
      <c r="B118" t="s">
        <v>86</v>
      </c>
      <c r="C118" t="s">
        <v>18</v>
      </c>
      <c r="D118" t="s">
        <v>89</v>
      </c>
      <c r="E118" s="1">
        <v>20320</v>
      </c>
      <c r="F118" s="1">
        <v>2403</v>
      </c>
      <c r="G118" s="1">
        <v>38238</v>
      </c>
      <c r="H118" s="1">
        <v>9142</v>
      </c>
      <c r="I118">
        <v>1</v>
      </c>
      <c r="J118">
        <v>4.0999999999999996</v>
      </c>
      <c r="K118">
        <v>0.52</v>
      </c>
      <c r="L118">
        <v>7.71</v>
      </c>
      <c r="M118">
        <v>1.83</v>
      </c>
      <c r="N118">
        <v>1</v>
      </c>
    </row>
    <row r="119" spans="1:14" x14ac:dyDescent="0.25">
      <c r="A119">
        <v>2016</v>
      </c>
      <c r="B119" t="s">
        <v>86</v>
      </c>
      <c r="C119" t="s">
        <v>18</v>
      </c>
      <c r="D119" t="s">
        <v>89</v>
      </c>
      <c r="E119" s="1">
        <v>51640</v>
      </c>
      <c r="F119" s="1">
        <v>21294</v>
      </c>
      <c r="G119" s="1">
        <v>81985</v>
      </c>
      <c r="H119" s="1">
        <v>15482</v>
      </c>
      <c r="I119">
        <v>1</v>
      </c>
      <c r="J119">
        <v>10.3</v>
      </c>
      <c r="K119">
        <v>4.37</v>
      </c>
      <c r="L119">
        <v>16.190000000000001</v>
      </c>
      <c r="M119">
        <v>3.02</v>
      </c>
      <c r="N119">
        <v>1</v>
      </c>
    </row>
    <row r="120" spans="1:14" x14ac:dyDescent="0.25">
      <c r="A120">
        <v>2015</v>
      </c>
      <c r="B120" t="s">
        <v>86</v>
      </c>
      <c r="C120" t="s">
        <v>18</v>
      </c>
      <c r="D120" t="s">
        <v>89</v>
      </c>
      <c r="E120" s="1">
        <v>10944</v>
      </c>
      <c r="F120">
        <v>0</v>
      </c>
      <c r="G120" s="1">
        <v>25528</v>
      </c>
      <c r="H120" s="1">
        <v>7441</v>
      </c>
      <c r="I120">
        <v>1</v>
      </c>
      <c r="J120">
        <v>2.1</v>
      </c>
      <c r="K120">
        <v>0</v>
      </c>
      <c r="L120">
        <v>4.96</v>
      </c>
      <c r="M120">
        <v>1.44</v>
      </c>
      <c r="N120">
        <v>1</v>
      </c>
    </row>
    <row r="121" spans="1:14" x14ac:dyDescent="0.25">
      <c r="A121">
        <v>2014</v>
      </c>
      <c r="B121" t="s">
        <v>86</v>
      </c>
      <c r="C121" t="s">
        <v>18</v>
      </c>
      <c r="D121" t="s">
        <v>89</v>
      </c>
      <c r="E121" s="1">
        <v>39562</v>
      </c>
      <c r="F121" s="1">
        <v>10214</v>
      </c>
      <c r="G121" s="1">
        <v>68910</v>
      </c>
      <c r="H121" s="1">
        <v>14974</v>
      </c>
      <c r="I121">
        <v>1</v>
      </c>
      <c r="J121">
        <v>7.8</v>
      </c>
      <c r="K121">
        <v>2.12</v>
      </c>
      <c r="L121">
        <v>13.46</v>
      </c>
      <c r="M121">
        <v>2.89</v>
      </c>
      <c r="N121">
        <v>1</v>
      </c>
    </row>
    <row r="122" spans="1:14" x14ac:dyDescent="0.25">
      <c r="A122">
        <v>2013</v>
      </c>
      <c r="B122" t="s">
        <v>86</v>
      </c>
      <c r="C122" t="s">
        <v>18</v>
      </c>
      <c r="D122" t="s">
        <v>89</v>
      </c>
      <c r="E122" s="1">
        <v>42063</v>
      </c>
      <c r="F122" s="1">
        <v>11942</v>
      </c>
      <c r="G122" s="1">
        <v>72183</v>
      </c>
      <c r="H122" s="1">
        <v>15368</v>
      </c>
      <c r="I122">
        <v>1</v>
      </c>
      <c r="J122">
        <v>8.1999999999999993</v>
      </c>
      <c r="K122">
        <v>2.48</v>
      </c>
      <c r="L122">
        <v>13.85</v>
      </c>
      <c r="M122">
        <v>2.9</v>
      </c>
      <c r="N122">
        <v>1</v>
      </c>
    </row>
    <row r="123" spans="1:14" x14ac:dyDescent="0.25">
      <c r="A123">
        <v>2012</v>
      </c>
      <c r="B123" t="s">
        <v>86</v>
      </c>
      <c r="C123" t="s">
        <v>18</v>
      </c>
      <c r="D123" t="s">
        <v>89</v>
      </c>
      <c r="E123" s="1">
        <v>35192</v>
      </c>
      <c r="F123" s="1">
        <v>7988</v>
      </c>
      <c r="G123" s="1">
        <v>62395</v>
      </c>
      <c r="H123" s="1">
        <v>13880</v>
      </c>
      <c r="I123">
        <v>1</v>
      </c>
      <c r="J123">
        <v>7</v>
      </c>
      <c r="K123">
        <v>1.65</v>
      </c>
      <c r="L123">
        <v>12.28</v>
      </c>
      <c r="M123">
        <v>2.71</v>
      </c>
      <c r="N123">
        <v>1</v>
      </c>
    </row>
    <row r="124" spans="1:14" x14ac:dyDescent="0.25">
      <c r="A124">
        <v>2011</v>
      </c>
      <c r="B124" t="s">
        <v>86</v>
      </c>
      <c r="C124" t="s">
        <v>18</v>
      </c>
      <c r="D124" t="s">
        <v>89</v>
      </c>
      <c r="E124" s="1">
        <v>19759</v>
      </c>
      <c r="F124" s="1">
        <v>2100</v>
      </c>
      <c r="G124" s="1">
        <v>37418</v>
      </c>
      <c r="H124" s="1">
        <v>9010</v>
      </c>
      <c r="I124">
        <v>1</v>
      </c>
      <c r="J124">
        <v>4</v>
      </c>
      <c r="K124">
        <v>0.47</v>
      </c>
      <c r="L124">
        <v>7.48</v>
      </c>
      <c r="M124">
        <v>1.79</v>
      </c>
      <c r="N124">
        <v>1</v>
      </c>
    </row>
    <row r="125" spans="1:14" x14ac:dyDescent="0.25">
      <c r="A125">
        <v>2010</v>
      </c>
      <c r="B125" t="s">
        <v>86</v>
      </c>
      <c r="C125" t="s">
        <v>18</v>
      </c>
      <c r="D125" t="s">
        <v>89</v>
      </c>
      <c r="E125" s="1">
        <v>5387</v>
      </c>
      <c r="F125">
        <v>0</v>
      </c>
      <c r="G125" s="1">
        <v>13554</v>
      </c>
      <c r="H125" s="1">
        <v>4167</v>
      </c>
      <c r="I125">
        <v>1</v>
      </c>
      <c r="J125">
        <v>1.1000000000000001</v>
      </c>
      <c r="K125">
        <v>0</v>
      </c>
      <c r="L125">
        <v>2.71</v>
      </c>
      <c r="M125">
        <v>0.83</v>
      </c>
      <c r="N125">
        <v>1</v>
      </c>
    </row>
    <row r="126" spans="1:14" x14ac:dyDescent="0.25">
      <c r="A126">
        <v>2009</v>
      </c>
      <c r="B126" t="s">
        <v>86</v>
      </c>
      <c r="C126" t="s">
        <v>18</v>
      </c>
      <c r="D126" t="s">
        <v>89</v>
      </c>
      <c r="E126">
        <v>0</v>
      </c>
      <c r="I126">
        <v>2</v>
      </c>
      <c r="J126">
        <v>0</v>
      </c>
      <c r="N126">
        <v>2</v>
      </c>
    </row>
    <row r="127" spans="1:14" x14ac:dyDescent="0.25">
      <c r="A127">
        <v>2008</v>
      </c>
      <c r="B127" t="s">
        <v>86</v>
      </c>
      <c r="C127" t="s">
        <v>18</v>
      </c>
      <c r="D127" t="s">
        <v>89</v>
      </c>
      <c r="E127" s="1">
        <v>33248</v>
      </c>
      <c r="F127" s="1">
        <v>3004</v>
      </c>
      <c r="G127" s="1">
        <v>63492</v>
      </c>
      <c r="H127" s="1">
        <v>15431</v>
      </c>
      <c r="I127">
        <v>1</v>
      </c>
      <c r="J127">
        <v>7</v>
      </c>
      <c r="K127">
        <v>0.72</v>
      </c>
      <c r="L127">
        <v>13.33</v>
      </c>
      <c r="M127">
        <v>3.22</v>
      </c>
      <c r="N127">
        <v>1</v>
      </c>
    </row>
    <row r="128" spans="1:14" x14ac:dyDescent="0.25">
      <c r="A128">
        <v>2007</v>
      </c>
      <c r="B128" t="s">
        <v>86</v>
      </c>
      <c r="C128" t="s">
        <v>18</v>
      </c>
      <c r="D128" t="s">
        <v>89</v>
      </c>
      <c r="E128" s="1">
        <v>3438</v>
      </c>
      <c r="F128">
        <v>0</v>
      </c>
      <c r="G128" s="1">
        <v>7410</v>
      </c>
      <c r="H128" s="1">
        <v>2027</v>
      </c>
      <c r="I128">
        <v>1</v>
      </c>
      <c r="J128">
        <v>0.7</v>
      </c>
      <c r="K128">
        <v>0</v>
      </c>
      <c r="L128">
        <v>1.59</v>
      </c>
      <c r="M128">
        <v>0.43</v>
      </c>
      <c r="N128">
        <v>1</v>
      </c>
    </row>
    <row r="129" spans="1:14" x14ac:dyDescent="0.25">
      <c r="A129">
        <v>2006</v>
      </c>
      <c r="B129" t="s">
        <v>86</v>
      </c>
      <c r="C129" t="s">
        <v>18</v>
      </c>
      <c r="D129" t="s">
        <v>89</v>
      </c>
      <c r="E129" s="1">
        <v>19910</v>
      </c>
      <c r="F129">
        <v>947</v>
      </c>
      <c r="G129" s="1">
        <v>38873</v>
      </c>
      <c r="H129" s="1">
        <v>9675</v>
      </c>
      <c r="I129">
        <v>1</v>
      </c>
      <c r="J129">
        <v>4.3</v>
      </c>
      <c r="K129">
        <v>0.25</v>
      </c>
      <c r="L129">
        <v>8.44</v>
      </c>
      <c r="M129">
        <v>2.09</v>
      </c>
      <c r="N129">
        <v>1</v>
      </c>
    </row>
    <row r="130" spans="1:14" x14ac:dyDescent="0.25">
      <c r="A130">
        <v>2005</v>
      </c>
      <c r="B130" t="s">
        <v>86</v>
      </c>
      <c r="C130" t="s">
        <v>18</v>
      </c>
      <c r="D130" t="s">
        <v>89</v>
      </c>
      <c r="E130" s="1">
        <v>3450</v>
      </c>
      <c r="F130">
        <v>0</v>
      </c>
      <c r="G130" s="1">
        <v>10638</v>
      </c>
      <c r="H130" s="1">
        <v>3667</v>
      </c>
      <c r="I130">
        <v>1</v>
      </c>
      <c r="J130">
        <v>0.8</v>
      </c>
      <c r="K130">
        <v>0</v>
      </c>
      <c r="L130">
        <v>2.4300000000000002</v>
      </c>
      <c r="M130">
        <v>0.84</v>
      </c>
      <c r="N130">
        <v>1</v>
      </c>
    </row>
    <row r="131" spans="1:14" x14ac:dyDescent="0.25">
      <c r="A131">
        <v>2004</v>
      </c>
      <c r="B131" t="s">
        <v>86</v>
      </c>
      <c r="C131" t="s">
        <v>18</v>
      </c>
      <c r="D131" t="s">
        <v>89</v>
      </c>
      <c r="E131" s="1">
        <v>8987</v>
      </c>
      <c r="F131">
        <v>0</v>
      </c>
      <c r="G131" s="1">
        <v>20620</v>
      </c>
      <c r="H131" s="1">
        <v>5935</v>
      </c>
      <c r="I131">
        <v>1</v>
      </c>
      <c r="J131">
        <v>1.9</v>
      </c>
      <c r="K131">
        <v>0</v>
      </c>
      <c r="L131">
        <v>4.41</v>
      </c>
      <c r="M131">
        <v>1.27</v>
      </c>
      <c r="N131">
        <v>1</v>
      </c>
    </row>
    <row r="132" spans="1:14" x14ac:dyDescent="0.25">
      <c r="A132">
        <v>2003</v>
      </c>
      <c r="B132" t="s">
        <v>86</v>
      </c>
      <c r="C132" t="s">
        <v>18</v>
      </c>
      <c r="D132" t="s">
        <v>89</v>
      </c>
      <c r="E132" s="1">
        <v>8926</v>
      </c>
      <c r="F132">
        <v>0</v>
      </c>
      <c r="G132" s="1">
        <v>20259</v>
      </c>
      <c r="H132" s="1">
        <v>5782</v>
      </c>
      <c r="I132">
        <v>1</v>
      </c>
      <c r="J132">
        <v>2</v>
      </c>
      <c r="K132">
        <v>0</v>
      </c>
      <c r="L132">
        <v>4.41</v>
      </c>
      <c r="M132">
        <v>1.26</v>
      </c>
      <c r="N132">
        <v>1</v>
      </c>
    </row>
    <row r="133" spans="1:14" x14ac:dyDescent="0.25">
      <c r="A133">
        <v>2002</v>
      </c>
      <c r="B133" t="s">
        <v>86</v>
      </c>
      <c r="C133" t="s">
        <v>18</v>
      </c>
      <c r="D133" t="s">
        <v>89</v>
      </c>
      <c r="E133">
        <v>0</v>
      </c>
      <c r="I133">
        <v>2</v>
      </c>
      <c r="J133">
        <v>0</v>
      </c>
      <c r="N133">
        <v>2</v>
      </c>
    </row>
    <row r="134" spans="1:14" x14ac:dyDescent="0.25">
      <c r="A134">
        <v>2001</v>
      </c>
      <c r="B134" t="s">
        <v>86</v>
      </c>
      <c r="C134" t="s">
        <v>18</v>
      </c>
      <c r="D134" t="s">
        <v>89</v>
      </c>
      <c r="E134" s="1">
        <v>4477</v>
      </c>
      <c r="F134">
        <v>0</v>
      </c>
      <c r="G134" s="1">
        <v>12142</v>
      </c>
      <c r="H134" s="1">
        <v>3911</v>
      </c>
      <c r="I134">
        <v>1</v>
      </c>
      <c r="J134">
        <v>1</v>
      </c>
      <c r="K134">
        <v>0</v>
      </c>
      <c r="L134">
        <v>2.58</v>
      </c>
      <c r="M134">
        <v>0.83</v>
      </c>
      <c r="N134">
        <v>1</v>
      </c>
    </row>
    <row r="135" spans="1:14" x14ac:dyDescent="0.25">
      <c r="A135">
        <v>2000</v>
      </c>
      <c r="B135" t="s">
        <v>86</v>
      </c>
      <c r="C135" t="s">
        <v>18</v>
      </c>
      <c r="D135" t="s">
        <v>89</v>
      </c>
      <c r="E135" s="1">
        <v>3854</v>
      </c>
      <c r="F135">
        <v>0</v>
      </c>
      <c r="G135" s="1">
        <v>10436</v>
      </c>
      <c r="H135" s="1">
        <v>3358</v>
      </c>
      <c r="I135">
        <v>1</v>
      </c>
      <c r="J135">
        <v>0.8</v>
      </c>
      <c r="K135">
        <v>0</v>
      </c>
      <c r="L135">
        <v>2.21</v>
      </c>
      <c r="M135">
        <v>0.71</v>
      </c>
      <c r="N135">
        <v>1</v>
      </c>
    </row>
    <row r="136" spans="1:14" x14ac:dyDescent="0.25">
      <c r="A136">
        <v>1999</v>
      </c>
      <c r="B136" t="s">
        <v>86</v>
      </c>
      <c r="C136" t="s">
        <v>18</v>
      </c>
      <c r="D136" t="s">
        <v>89</v>
      </c>
      <c r="E136" s="1">
        <v>43711</v>
      </c>
      <c r="F136" s="1">
        <v>13827</v>
      </c>
      <c r="G136" s="1">
        <v>73595</v>
      </c>
      <c r="H136" s="1">
        <v>15247</v>
      </c>
      <c r="I136">
        <v>1</v>
      </c>
      <c r="J136">
        <v>9.1</v>
      </c>
      <c r="K136">
        <v>3</v>
      </c>
      <c r="L136">
        <v>15.14</v>
      </c>
      <c r="M136">
        <v>3.1</v>
      </c>
      <c r="N136">
        <v>1</v>
      </c>
    </row>
    <row r="137" spans="1:14" x14ac:dyDescent="0.25">
      <c r="A137">
        <v>1998</v>
      </c>
      <c r="B137" t="s">
        <v>86</v>
      </c>
      <c r="C137" t="s">
        <v>18</v>
      </c>
      <c r="D137" t="s">
        <v>89</v>
      </c>
      <c r="E137" s="1">
        <v>12982</v>
      </c>
      <c r="F137">
        <v>931</v>
      </c>
      <c r="G137" s="1">
        <v>25034</v>
      </c>
      <c r="H137" s="1">
        <v>6149</v>
      </c>
      <c r="I137">
        <v>1</v>
      </c>
      <c r="J137">
        <v>2.6</v>
      </c>
      <c r="K137">
        <v>0.21</v>
      </c>
      <c r="L137">
        <v>5.03</v>
      </c>
      <c r="M137">
        <v>1.23</v>
      </c>
      <c r="N137">
        <v>1</v>
      </c>
    </row>
    <row r="138" spans="1:14" x14ac:dyDescent="0.25">
      <c r="A138">
        <v>1997</v>
      </c>
      <c r="B138" t="s">
        <v>86</v>
      </c>
      <c r="C138" t="s">
        <v>18</v>
      </c>
      <c r="D138" t="s">
        <v>89</v>
      </c>
      <c r="E138" s="1">
        <v>13445</v>
      </c>
      <c r="F138">
        <v>0</v>
      </c>
      <c r="G138" s="1">
        <v>28552</v>
      </c>
      <c r="H138" s="1">
        <v>7708</v>
      </c>
      <c r="I138">
        <v>1</v>
      </c>
      <c r="J138">
        <v>2.8</v>
      </c>
      <c r="K138">
        <v>0</v>
      </c>
      <c r="L138">
        <v>5.84</v>
      </c>
      <c r="M138">
        <v>1.57</v>
      </c>
      <c r="N138">
        <v>1</v>
      </c>
    </row>
    <row r="139" spans="1:14" x14ac:dyDescent="0.25">
      <c r="A139">
        <v>1996</v>
      </c>
      <c r="B139" t="s">
        <v>86</v>
      </c>
      <c r="C139" t="s">
        <v>18</v>
      </c>
      <c r="D139" t="s">
        <v>89</v>
      </c>
      <c r="E139" s="1">
        <v>21620</v>
      </c>
      <c r="F139" s="1">
        <v>4391</v>
      </c>
      <c r="G139" s="1">
        <v>38850</v>
      </c>
      <c r="H139" s="1">
        <v>8791</v>
      </c>
      <c r="I139">
        <v>1</v>
      </c>
      <c r="J139">
        <v>4.5</v>
      </c>
      <c r="K139">
        <v>0.96</v>
      </c>
      <c r="L139">
        <v>8.0399999999999991</v>
      </c>
      <c r="M139">
        <v>1.81</v>
      </c>
      <c r="N139">
        <v>1</v>
      </c>
    </row>
    <row r="140" spans="1:14" x14ac:dyDescent="0.25">
      <c r="A140">
        <v>1995</v>
      </c>
      <c r="B140" t="s">
        <v>86</v>
      </c>
      <c r="C140" t="s">
        <v>18</v>
      </c>
      <c r="D140" t="s">
        <v>89</v>
      </c>
      <c r="E140" s="1">
        <v>54394</v>
      </c>
      <c r="F140" s="1">
        <v>25788</v>
      </c>
      <c r="G140" s="1">
        <v>82999</v>
      </c>
      <c r="H140" s="1">
        <v>14595</v>
      </c>
      <c r="I140">
        <v>0</v>
      </c>
      <c r="J140">
        <v>11.2</v>
      </c>
      <c r="K140">
        <v>5.47</v>
      </c>
      <c r="L140">
        <v>17.010000000000002</v>
      </c>
      <c r="M140">
        <v>2.94</v>
      </c>
      <c r="N140">
        <v>0</v>
      </c>
    </row>
    <row r="141" spans="1:14" x14ac:dyDescent="0.25">
      <c r="A141">
        <v>1994</v>
      </c>
      <c r="B141" t="s">
        <v>86</v>
      </c>
      <c r="C141" t="s">
        <v>18</v>
      </c>
      <c r="D141" t="s">
        <v>89</v>
      </c>
      <c r="E141" s="1">
        <v>24831</v>
      </c>
      <c r="F141" s="1">
        <v>5466</v>
      </c>
      <c r="G141" s="1">
        <v>44196</v>
      </c>
      <c r="H141" s="1">
        <v>9880</v>
      </c>
      <c r="I141">
        <v>1</v>
      </c>
      <c r="J141">
        <v>5.2</v>
      </c>
      <c r="K141">
        <v>1.18</v>
      </c>
      <c r="L141">
        <v>9.16</v>
      </c>
      <c r="M141">
        <v>2.04</v>
      </c>
      <c r="N141">
        <v>1</v>
      </c>
    </row>
    <row r="142" spans="1:14" x14ac:dyDescent="0.25">
      <c r="A142">
        <v>1993</v>
      </c>
      <c r="B142" t="s">
        <v>86</v>
      </c>
      <c r="C142" t="s">
        <v>18</v>
      </c>
      <c r="D142" t="s">
        <v>89</v>
      </c>
      <c r="E142" s="1">
        <v>120137</v>
      </c>
      <c r="F142" s="1">
        <v>62183</v>
      </c>
      <c r="G142" s="1">
        <v>178092</v>
      </c>
      <c r="H142" s="1">
        <v>29569</v>
      </c>
      <c r="I142">
        <v>0</v>
      </c>
      <c r="J142">
        <v>24</v>
      </c>
      <c r="K142">
        <v>12.85</v>
      </c>
      <c r="L142">
        <v>35.11</v>
      </c>
      <c r="M142">
        <v>5.68</v>
      </c>
      <c r="N142">
        <v>0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F648-43D4-421D-A1B8-B538CCD70DC5}">
  <dimension ref="A1:AA142"/>
  <sheetViews>
    <sheetView topLeftCell="L20" workbookViewId="0">
      <selection activeCell="U29" sqref="U29"/>
    </sheetView>
  </sheetViews>
  <sheetFormatPr defaultRowHeight="15" x14ac:dyDescent="0.25"/>
  <cols>
    <col min="17" max="17" width="21" bestFit="1" customWidth="1"/>
    <col min="18" max="22" width="15.5703125" bestFit="1" customWidth="1"/>
    <col min="23" max="23" width="12" bestFit="1" customWidth="1"/>
  </cols>
  <sheetData>
    <row r="1" spans="1:27" ht="15.75" thickBot="1" x14ac:dyDescent="0.3">
      <c r="A1" t="s">
        <v>101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81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82</v>
      </c>
      <c r="C3" t="s">
        <v>19</v>
      </c>
      <c r="D3" t="s">
        <v>89</v>
      </c>
      <c r="E3" s="1">
        <v>20466</v>
      </c>
      <c r="F3" s="1">
        <v>2880</v>
      </c>
      <c r="G3" s="1">
        <v>38053</v>
      </c>
      <c r="H3" s="1">
        <v>8973</v>
      </c>
      <c r="I3">
        <v>1</v>
      </c>
      <c r="J3">
        <v>0.2</v>
      </c>
      <c r="K3">
        <v>0.03</v>
      </c>
      <c r="L3">
        <v>0.38</v>
      </c>
      <c r="M3">
        <v>0.09</v>
      </c>
      <c r="N3">
        <v>1</v>
      </c>
      <c r="Q3" s="14">
        <v>2015</v>
      </c>
      <c r="R3" s="3">
        <v>0.25436960631744115</v>
      </c>
      <c r="S3" s="3">
        <v>0.15548938827552186</v>
      </c>
    </row>
    <row r="4" spans="1:27" x14ac:dyDescent="0.25">
      <c r="A4">
        <v>2019</v>
      </c>
      <c r="B4" t="s">
        <v>82</v>
      </c>
      <c r="C4" t="s">
        <v>19</v>
      </c>
      <c r="D4" t="s">
        <v>89</v>
      </c>
      <c r="E4" s="1">
        <v>22606</v>
      </c>
      <c r="F4" s="1">
        <v>3116</v>
      </c>
      <c r="G4" s="1">
        <v>42096</v>
      </c>
      <c r="H4" s="1">
        <v>9944</v>
      </c>
      <c r="I4">
        <v>0</v>
      </c>
      <c r="J4">
        <v>0.2</v>
      </c>
      <c r="K4">
        <v>0.03</v>
      </c>
      <c r="L4">
        <v>0.43</v>
      </c>
      <c r="M4">
        <v>0.1</v>
      </c>
      <c r="N4">
        <v>0</v>
      </c>
      <c r="Q4" s="14">
        <v>2016</v>
      </c>
      <c r="R4" s="3">
        <v>0.51487826871055009</v>
      </c>
      <c r="S4" s="3">
        <v>0.49209445383314471</v>
      </c>
    </row>
    <row r="5" spans="1:27" x14ac:dyDescent="0.25">
      <c r="A5">
        <v>2018</v>
      </c>
      <c r="B5" t="s">
        <v>82</v>
      </c>
      <c r="C5" t="s">
        <v>19</v>
      </c>
      <c r="D5" t="s">
        <v>89</v>
      </c>
      <c r="E5" s="1">
        <v>21594</v>
      </c>
      <c r="F5" s="1">
        <v>3521</v>
      </c>
      <c r="G5" s="1">
        <v>39668</v>
      </c>
      <c r="H5" s="1">
        <v>9221</v>
      </c>
      <c r="I5">
        <v>0</v>
      </c>
      <c r="J5">
        <v>0.2</v>
      </c>
      <c r="K5">
        <v>0.04</v>
      </c>
      <c r="L5">
        <v>0.41</v>
      </c>
      <c r="M5">
        <v>0.09</v>
      </c>
      <c r="N5">
        <v>0</v>
      </c>
      <c r="Q5" s="14">
        <v>2017</v>
      </c>
      <c r="R5" s="3">
        <v>0.65911526663956543</v>
      </c>
      <c r="S5" s="3">
        <v>0.40900449242959608</v>
      </c>
    </row>
    <row r="6" spans="1:27" x14ac:dyDescent="0.25">
      <c r="A6">
        <v>2017</v>
      </c>
      <c r="B6" t="s">
        <v>82</v>
      </c>
      <c r="C6" t="s">
        <v>19</v>
      </c>
      <c r="D6" t="s">
        <v>89</v>
      </c>
      <c r="E6" s="1">
        <v>17835</v>
      </c>
      <c r="F6" s="1">
        <v>1198</v>
      </c>
      <c r="G6" s="1">
        <v>34471</v>
      </c>
      <c r="H6" s="1">
        <v>8488</v>
      </c>
      <c r="I6">
        <v>0</v>
      </c>
      <c r="J6">
        <v>0.2</v>
      </c>
      <c r="K6">
        <v>0.01</v>
      </c>
      <c r="L6">
        <v>0.36</v>
      </c>
      <c r="M6">
        <v>0.09</v>
      </c>
      <c r="N6">
        <v>0</v>
      </c>
      <c r="Q6" s="14">
        <v>2018</v>
      </c>
      <c r="R6" s="3">
        <v>0.44392821166457663</v>
      </c>
      <c r="S6" s="3">
        <v>0.23473791489843049</v>
      </c>
    </row>
    <row r="7" spans="1:27" ht="15.75" thickBot="1" x14ac:dyDescent="0.3">
      <c r="A7">
        <v>2016</v>
      </c>
      <c r="B7" t="s">
        <v>82</v>
      </c>
      <c r="C7" t="s">
        <v>19</v>
      </c>
      <c r="D7" t="s">
        <v>89</v>
      </c>
      <c r="E7" s="1">
        <v>5710</v>
      </c>
      <c r="F7">
        <v>0</v>
      </c>
      <c r="G7" s="1">
        <v>14291</v>
      </c>
      <c r="H7" s="1">
        <v>4378</v>
      </c>
      <c r="I7">
        <v>1</v>
      </c>
      <c r="J7">
        <v>0.1</v>
      </c>
      <c r="K7">
        <v>0</v>
      </c>
      <c r="L7">
        <v>0.15</v>
      </c>
      <c r="M7">
        <v>0.05</v>
      </c>
      <c r="N7">
        <v>1</v>
      </c>
      <c r="Q7" s="16">
        <v>2019</v>
      </c>
      <c r="R7" s="28">
        <v>0.65397633581161219</v>
      </c>
      <c r="S7" s="3">
        <v>0.37571462732063621</v>
      </c>
    </row>
    <row r="8" spans="1:27" x14ac:dyDescent="0.25">
      <c r="A8">
        <v>2015</v>
      </c>
      <c r="B8" t="s">
        <v>82</v>
      </c>
      <c r="C8" t="s">
        <v>19</v>
      </c>
      <c r="D8" t="s">
        <v>89</v>
      </c>
      <c r="E8" s="1">
        <v>19778</v>
      </c>
      <c r="F8">
        <v>0</v>
      </c>
      <c r="G8" s="1">
        <v>40275</v>
      </c>
      <c r="H8" s="1">
        <v>10458</v>
      </c>
      <c r="I8">
        <v>1</v>
      </c>
      <c r="J8">
        <v>0.2</v>
      </c>
      <c r="K8">
        <v>0</v>
      </c>
      <c r="L8">
        <v>0.43</v>
      </c>
      <c r="M8">
        <v>0.11</v>
      </c>
      <c r="N8">
        <v>1</v>
      </c>
    </row>
    <row r="9" spans="1:27" x14ac:dyDescent="0.25">
      <c r="A9">
        <v>2014</v>
      </c>
      <c r="B9" t="s">
        <v>82</v>
      </c>
      <c r="C9" t="s">
        <v>19</v>
      </c>
      <c r="D9" t="s">
        <v>89</v>
      </c>
      <c r="E9" s="1">
        <v>23279</v>
      </c>
      <c r="F9" s="1">
        <v>1910</v>
      </c>
      <c r="G9" s="1">
        <v>44648</v>
      </c>
      <c r="H9" s="1">
        <v>10903</v>
      </c>
      <c r="I9">
        <v>1</v>
      </c>
      <c r="J9">
        <v>0.3</v>
      </c>
      <c r="K9">
        <v>0.02</v>
      </c>
      <c r="L9">
        <v>0.49</v>
      </c>
      <c r="M9">
        <v>0.12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82</v>
      </c>
      <c r="C10" t="s">
        <v>19</v>
      </c>
      <c r="D10" t="s">
        <v>89</v>
      </c>
      <c r="E10" s="1">
        <v>25272</v>
      </c>
      <c r="F10" s="1">
        <v>3684</v>
      </c>
      <c r="G10" s="1">
        <v>46859</v>
      </c>
      <c r="H10" s="1">
        <v>11014</v>
      </c>
      <c r="I10">
        <v>1</v>
      </c>
      <c r="J10">
        <v>0.3</v>
      </c>
      <c r="K10">
        <v>0.04</v>
      </c>
      <c r="L10">
        <v>0.51</v>
      </c>
      <c r="M10">
        <v>0.12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82</v>
      </c>
      <c r="C11" t="s">
        <v>19</v>
      </c>
      <c r="D11" t="s">
        <v>89</v>
      </c>
      <c r="E11" s="1">
        <v>50481</v>
      </c>
      <c r="F11" s="1">
        <v>16996</v>
      </c>
      <c r="G11" s="1">
        <v>83967</v>
      </c>
      <c r="H11" s="1">
        <v>17085</v>
      </c>
      <c r="I11">
        <v>1</v>
      </c>
      <c r="J11">
        <v>0.6</v>
      </c>
      <c r="K11">
        <v>0.19</v>
      </c>
      <c r="L11">
        <v>0.94</v>
      </c>
      <c r="M11">
        <v>0.19</v>
      </c>
      <c r="N11">
        <v>1</v>
      </c>
      <c r="Q11">
        <v>2015</v>
      </c>
      <c r="R11">
        <f>R3</f>
        <v>0.25436960631744115</v>
      </c>
      <c r="S11">
        <f>1/(S3^2)</f>
        <v>41.361710452733959</v>
      </c>
      <c r="T11">
        <f>R11*S11</f>
        <v>10.521162004477928</v>
      </c>
      <c r="U11">
        <f>S11*R11^2</f>
        <v>2.6762638370810703</v>
      </c>
      <c r="V11">
        <f>S11^2</f>
        <v>1710.7910915758016</v>
      </c>
      <c r="X11">
        <f>1/(S3^2+$S$31)</f>
        <v>41.361710452733959</v>
      </c>
      <c r="Y11">
        <f>X11*R11</f>
        <v>10.521162004477928</v>
      </c>
      <c r="Z11">
        <f>X11*R11^2</f>
        <v>2.6762638370810703</v>
      </c>
      <c r="AA11">
        <f>X11^2</f>
        <v>1710.7910915758016</v>
      </c>
    </row>
    <row r="12" spans="1:27" x14ac:dyDescent="0.25">
      <c r="A12">
        <v>2011</v>
      </c>
      <c r="B12" t="s">
        <v>82</v>
      </c>
      <c r="C12" t="s">
        <v>19</v>
      </c>
      <c r="D12" t="s">
        <v>89</v>
      </c>
      <c r="E12" s="1">
        <v>14065</v>
      </c>
      <c r="F12">
        <v>0</v>
      </c>
      <c r="G12" s="1">
        <v>28449</v>
      </c>
      <c r="H12" s="1">
        <v>7339</v>
      </c>
      <c r="I12">
        <v>1</v>
      </c>
      <c r="J12">
        <v>0.2</v>
      </c>
      <c r="K12">
        <v>0</v>
      </c>
      <c r="L12">
        <v>0.33</v>
      </c>
      <c r="M12">
        <v>0.08</v>
      </c>
      <c r="N12">
        <v>1</v>
      </c>
      <c r="Q12">
        <v>2016</v>
      </c>
      <c r="R12">
        <f>R4</f>
        <v>0.51487826871055009</v>
      </c>
      <c r="S12">
        <f t="shared" ref="S12:S15" si="0">1/(S4^2)</f>
        <v>4.1295531424275413</v>
      </c>
      <c r="T12">
        <f t="shared" ref="T12:T15" si="1">R12*S12</f>
        <v>2.1262171725213044</v>
      </c>
      <c r="U12">
        <f t="shared" ref="U12:U15" si="2">S12*R12^2</f>
        <v>1.09474301669041</v>
      </c>
      <c r="V12">
        <f t="shared" ref="V12:V15" si="3">S12^2</f>
        <v>17.053209156133182</v>
      </c>
      <c r="X12">
        <f>1/(S4^2+$S$31)</f>
        <v>4.1295531424275413</v>
      </c>
      <c r="Y12">
        <f t="shared" ref="Y12:Y15" si="4">X12*R12</f>
        <v>2.1262171725213044</v>
      </c>
      <c r="Z12">
        <f t="shared" ref="Z12:Z15" si="5">X12*R12^2</f>
        <v>1.09474301669041</v>
      </c>
      <c r="AA12">
        <f>X12^2</f>
        <v>17.053209156133182</v>
      </c>
    </row>
    <row r="13" spans="1:27" x14ac:dyDescent="0.25">
      <c r="A13">
        <v>2010</v>
      </c>
      <c r="B13" t="s">
        <v>82</v>
      </c>
      <c r="C13" t="s">
        <v>19</v>
      </c>
      <c r="D13" t="s">
        <v>89</v>
      </c>
      <c r="E13" s="1">
        <v>61084</v>
      </c>
      <c r="F13" s="1">
        <v>23053</v>
      </c>
      <c r="G13" s="1">
        <v>99114</v>
      </c>
      <c r="H13" s="1">
        <v>19404</v>
      </c>
      <c r="I13">
        <v>1</v>
      </c>
      <c r="J13">
        <v>0.7</v>
      </c>
      <c r="K13">
        <v>0.27</v>
      </c>
      <c r="L13">
        <v>1.17</v>
      </c>
      <c r="M13">
        <v>0.23</v>
      </c>
      <c r="N13">
        <v>1</v>
      </c>
      <c r="Q13">
        <v>2017</v>
      </c>
      <c r="R13">
        <f>R5</f>
        <v>0.65911526663956543</v>
      </c>
      <c r="S13">
        <f t="shared" si="0"/>
        <v>5.97783389919387</v>
      </c>
      <c r="T13">
        <f t="shared" si="1"/>
        <v>3.9400815843942008</v>
      </c>
      <c r="U13">
        <f t="shared" si="2"/>
        <v>2.5969679240796251</v>
      </c>
      <c r="V13">
        <f t="shared" si="3"/>
        <v>35.73449812635139</v>
      </c>
      <c r="X13">
        <f>1/(S5^2+$S$31)</f>
        <v>5.97783389919387</v>
      </c>
      <c r="Y13">
        <f t="shared" si="4"/>
        <v>3.9400815843942008</v>
      </c>
      <c r="Z13">
        <f t="shared" si="5"/>
        <v>2.5969679240796251</v>
      </c>
      <c r="AA13">
        <f>X13^2</f>
        <v>35.73449812635139</v>
      </c>
    </row>
    <row r="14" spans="1:27" x14ac:dyDescent="0.25">
      <c r="A14">
        <v>2009</v>
      </c>
      <c r="B14" t="s">
        <v>82</v>
      </c>
      <c r="C14" t="s">
        <v>19</v>
      </c>
      <c r="D14" t="s">
        <v>89</v>
      </c>
      <c r="E14" s="1">
        <v>4881</v>
      </c>
      <c r="F14">
        <v>0</v>
      </c>
      <c r="G14" s="1">
        <v>14267</v>
      </c>
      <c r="H14" s="1">
        <v>4788</v>
      </c>
      <c r="I14">
        <v>1</v>
      </c>
      <c r="J14">
        <v>0.1</v>
      </c>
      <c r="K14">
        <v>0</v>
      </c>
      <c r="L14">
        <v>0.17</v>
      </c>
      <c r="M14">
        <v>0.06</v>
      </c>
      <c r="N14">
        <v>1</v>
      </c>
      <c r="Q14">
        <v>2018</v>
      </c>
      <c r="R14">
        <f>R6</f>
        <v>0.44392821166457663</v>
      </c>
      <c r="S14">
        <f t="shared" si="0"/>
        <v>18.148198251611362</v>
      </c>
      <c r="T14">
        <f t="shared" si="1"/>
        <v>8.0564971947720281</v>
      </c>
      <c r="U14">
        <f t="shared" si="2"/>
        <v>3.5765063919558244</v>
      </c>
      <c r="V14">
        <f t="shared" si="3"/>
        <v>329.35709977978968</v>
      </c>
      <c r="X14">
        <f>1/(S6^2+$S$31)</f>
        <v>18.148198251611362</v>
      </c>
      <c r="Y14">
        <f t="shared" si="4"/>
        <v>8.0564971947720281</v>
      </c>
      <c r="Z14">
        <f t="shared" si="5"/>
        <v>3.5765063919558244</v>
      </c>
      <c r="AA14">
        <f>X14^2</f>
        <v>329.35709977978968</v>
      </c>
    </row>
    <row r="15" spans="1:27" x14ac:dyDescent="0.25">
      <c r="A15">
        <v>2008</v>
      </c>
      <c r="B15" t="s">
        <v>82</v>
      </c>
      <c r="C15" t="s">
        <v>19</v>
      </c>
      <c r="D15" t="s">
        <v>89</v>
      </c>
      <c r="E15" s="1">
        <v>13717</v>
      </c>
      <c r="F15">
        <v>0</v>
      </c>
      <c r="G15" s="1">
        <v>32085</v>
      </c>
      <c r="H15" s="1">
        <v>9372</v>
      </c>
      <c r="I15">
        <v>1</v>
      </c>
      <c r="J15">
        <v>0.2</v>
      </c>
      <c r="K15">
        <v>0</v>
      </c>
      <c r="L15">
        <v>0.39</v>
      </c>
      <c r="M15">
        <v>0.11</v>
      </c>
      <c r="N15">
        <v>1</v>
      </c>
      <c r="Q15">
        <v>2019</v>
      </c>
      <c r="R15">
        <f>R7</f>
        <v>0.65397633581161219</v>
      </c>
      <c r="S15">
        <f t="shared" si="0"/>
        <v>7.0840854857979769</v>
      </c>
      <c r="T15">
        <f t="shared" si="1"/>
        <v>4.6328242685783856</v>
      </c>
      <c r="U15">
        <f t="shared" si="2"/>
        <v>3.0297574396240048</v>
      </c>
      <c r="V15">
        <f t="shared" si="3"/>
        <v>50.184267170093555</v>
      </c>
      <c r="X15">
        <f>1/(S7^2+$S$31)</f>
        <v>7.0840854857979769</v>
      </c>
      <c r="Y15">
        <f t="shared" si="4"/>
        <v>4.6328242685783856</v>
      </c>
      <c r="Z15">
        <f t="shared" si="5"/>
        <v>3.0297574396240048</v>
      </c>
      <c r="AA15">
        <f>X15^2</f>
        <v>50.184267170093555</v>
      </c>
    </row>
    <row r="16" spans="1:27" x14ac:dyDescent="0.25">
      <c r="A16">
        <v>2007</v>
      </c>
      <c r="B16" t="s">
        <v>82</v>
      </c>
      <c r="C16" t="s">
        <v>19</v>
      </c>
      <c r="D16" t="s">
        <v>89</v>
      </c>
      <c r="E16" s="1">
        <v>29624</v>
      </c>
      <c r="F16" s="1">
        <v>11223</v>
      </c>
      <c r="G16" s="1">
        <v>48025</v>
      </c>
      <c r="H16" s="1">
        <v>9389</v>
      </c>
      <c r="I16">
        <v>1</v>
      </c>
      <c r="J16">
        <v>0.4</v>
      </c>
      <c r="K16">
        <v>0.14000000000000001</v>
      </c>
      <c r="L16">
        <v>0.59</v>
      </c>
      <c r="M16">
        <v>0.11</v>
      </c>
      <c r="N16">
        <v>1</v>
      </c>
      <c r="Q16" s="23" t="s">
        <v>33</v>
      </c>
      <c r="R16" s="23"/>
      <c r="S16">
        <f>SUM(S11:S15)</f>
        <v>76.701381231764699</v>
      </c>
      <c r="T16">
        <f t="shared" ref="T16:V16" si="6">SUM(T11:T15)</f>
        <v>29.276782224743847</v>
      </c>
      <c r="U16">
        <f t="shared" si="6"/>
        <v>12.974238609430934</v>
      </c>
      <c r="V16">
        <f t="shared" si="6"/>
        <v>2143.1201658081691</v>
      </c>
      <c r="X16">
        <f>SUM(X11:X15)</f>
        <v>76.701381231764699</v>
      </c>
      <c r="Y16">
        <f>SUM(Y11:Y15)</f>
        <v>29.276782224743847</v>
      </c>
      <c r="Z16">
        <f>SUM(Z11:Z15)</f>
        <v>12.974238609430934</v>
      </c>
      <c r="AA16">
        <f t="shared" ref="AA16" si="7">SUM(AA11:AA15)</f>
        <v>2143.1201658081691</v>
      </c>
    </row>
    <row r="17" spans="1:27" x14ac:dyDescent="0.25">
      <c r="A17">
        <v>2006</v>
      </c>
      <c r="B17" t="s">
        <v>82</v>
      </c>
      <c r="C17" t="s">
        <v>19</v>
      </c>
      <c r="D17" t="s">
        <v>89</v>
      </c>
      <c r="E17" s="1">
        <v>36124</v>
      </c>
      <c r="F17" s="1">
        <v>9235</v>
      </c>
      <c r="G17" s="1">
        <v>63012</v>
      </c>
      <c r="H17" s="1">
        <v>13719</v>
      </c>
      <c r="I17">
        <v>1</v>
      </c>
      <c r="J17">
        <v>0.5</v>
      </c>
      <c r="K17">
        <v>0.12</v>
      </c>
      <c r="L17">
        <v>0.78</v>
      </c>
      <c r="M17">
        <v>0.17</v>
      </c>
      <c r="N17">
        <v>1</v>
      </c>
    </row>
    <row r="18" spans="1:27" x14ac:dyDescent="0.25">
      <c r="A18">
        <v>2005</v>
      </c>
      <c r="B18" t="s">
        <v>82</v>
      </c>
      <c r="C18" t="s">
        <v>19</v>
      </c>
      <c r="D18" t="s">
        <v>89</v>
      </c>
      <c r="E18" s="1">
        <v>23747</v>
      </c>
      <c r="F18" s="1">
        <v>2393</v>
      </c>
      <c r="G18" s="1">
        <v>45101</v>
      </c>
      <c r="H18" s="1">
        <v>10895</v>
      </c>
      <c r="I18">
        <v>1</v>
      </c>
      <c r="J18">
        <v>0.3</v>
      </c>
      <c r="K18">
        <v>0.03</v>
      </c>
      <c r="L18">
        <v>0.56999999999999995</v>
      </c>
      <c r="M18">
        <v>0.14000000000000001</v>
      </c>
      <c r="N18">
        <v>1</v>
      </c>
      <c r="Q18" s="44" t="s">
        <v>34</v>
      </c>
      <c r="R18" s="44"/>
      <c r="S18" s="8">
        <f>U16-((T16^2)/S16)</f>
        <v>1.7993423602339238</v>
      </c>
      <c r="Y18" s="24" t="s">
        <v>35</v>
      </c>
      <c r="Z18" s="8">
        <f>Z16-(Y16^2)/X16</f>
        <v>1.7993423602339238</v>
      </c>
    </row>
    <row r="19" spans="1:27" x14ac:dyDescent="0.25">
      <c r="A19">
        <v>2004</v>
      </c>
      <c r="B19" t="s">
        <v>82</v>
      </c>
      <c r="C19" t="s">
        <v>19</v>
      </c>
      <c r="D19" t="s">
        <v>89</v>
      </c>
      <c r="E19" s="1">
        <v>27130</v>
      </c>
      <c r="F19" s="1">
        <v>5441</v>
      </c>
      <c r="G19" s="1">
        <v>48820</v>
      </c>
      <c r="H19" s="1">
        <v>11066</v>
      </c>
      <c r="I19">
        <v>1</v>
      </c>
      <c r="J19">
        <v>0.3</v>
      </c>
      <c r="K19">
        <v>7.0000000000000007E-2</v>
      </c>
      <c r="L19">
        <v>0.63</v>
      </c>
      <c r="M19">
        <v>0.14000000000000001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82</v>
      </c>
      <c r="C20" t="s">
        <v>19</v>
      </c>
      <c r="D20" t="s">
        <v>89</v>
      </c>
      <c r="E20" s="1">
        <v>31472</v>
      </c>
      <c r="F20" s="1">
        <v>7522</v>
      </c>
      <c r="G20" s="1">
        <v>55423</v>
      </c>
      <c r="H20" s="1">
        <v>12220</v>
      </c>
      <c r="I20">
        <v>1</v>
      </c>
      <c r="J20">
        <v>0.4</v>
      </c>
      <c r="K20">
        <v>0.1</v>
      </c>
      <c r="L20">
        <v>0.72</v>
      </c>
      <c r="M20">
        <v>0.16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82</v>
      </c>
      <c r="C21" t="s">
        <v>19</v>
      </c>
      <c r="D21" t="s">
        <v>89</v>
      </c>
      <c r="E21" s="1">
        <v>55563</v>
      </c>
      <c r="F21" s="1">
        <v>21690</v>
      </c>
      <c r="G21" s="1">
        <v>89436</v>
      </c>
      <c r="H21" s="1">
        <v>17282</v>
      </c>
      <c r="I21">
        <v>0</v>
      </c>
      <c r="J21">
        <v>0.8</v>
      </c>
      <c r="K21">
        <v>0.28999999999999998</v>
      </c>
      <c r="L21">
        <v>1.21</v>
      </c>
      <c r="M21">
        <v>0.23</v>
      </c>
      <c r="N21">
        <v>0</v>
      </c>
    </row>
    <row r="22" spans="1:27" x14ac:dyDescent="0.25">
      <c r="A22">
        <v>2001</v>
      </c>
      <c r="B22" t="s">
        <v>82</v>
      </c>
      <c r="C22" t="s">
        <v>19</v>
      </c>
      <c r="D22" t="s">
        <v>89</v>
      </c>
      <c r="E22" s="1">
        <v>86546</v>
      </c>
      <c r="F22" s="1">
        <v>43598</v>
      </c>
      <c r="G22" s="1">
        <v>129494</v>
      </c>
      <c r="H22" s="1">
        <v>21913</v>
      </c>
      <c r="I22">
        <v>1</v>
      </c>
      <c r="J22">
        <v>1.2</v>
      </c>
      <c r="K22">
        <v>0.6</v>
      </c>
      <c r="L22">
        <v>1.78</v>
      </c>
      <c r="M22">
        <v>0.3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82</v>
      </c>
      <c r="C23" t="s">
        <v>19</v>
      </c>
      <c r="D23" t="s">
        <v>89</v>
      </c>
      <c r="E23" s="1">
        <v>41527</v>
      </c>
      <c r="F23" s="1">
        <v>14153</v>
      </c>
      <c r="G23" s="1">
        <v>68901</v>
      </c>
      <c r="H23" s="1">
        <v>13967</v>
      </c>
      <c r="I23">
        <v>0</v>
      </c>
      <c r="J23">
        <v>0.6</v>
      </c>
      <c r="K23">
        <v>0.2</v>
      </c>
      <c r="L23">
        <v>0.96</v>
      </c>
      <c r="M23">
        <v>0.2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82</v>
      </c>
      <c r="C24" t="s">
        <v>19</v>
      </c>
      <c r="D24" t="s">
        <v>89</v>
      </c>
      <c r="E24" s="1">
        <v>57481</v>
      </c>
      <c r="F24" s="1">
        <v>22098</v>
      </c>
      <c r="G24" s="1">
        <v>92865</v>
      </c>
      <c r="H24" s="1">
        <v>18053</v>
      </c>
      <c r="I24">
        <v>0</v>
      </c>
      <c r="J24">
        <v>0.8</v>
      </c>
      <c r="K24">
        <v>0.31</v>
      </c>
      <c r="L24">
        <v>1.31</v>
      </c>
      <c r="M24">
        <v>0.26</v>
      </c>
      <c r="N24">
        <v>0</v>
      </c>
    </row>
    <row r="25" spans="1:27" x14ac:dyDescent="0.25">
      <c r="A25">
        <v>1998</v>
      </c>
      <c r="B25" t="s">
        <v>82</v>
      </c>
      <c r="C25" t="s">
        <v>19</v>
      </c>
      <c r="D25" t="s">
        <v>89</v>
      </c>
      <c r="E25" s="1">
        <v>33044</v>
      </c>
      <c r="F25" s="1">
        <v>11409</v>
      </c>
      <c r="G25" s="1">
        <v>54679</v>
      </c>
      <c r="H25" s="1">
        <v>11038</v>
      </c>
      <c r="I25">
        <v>1</v>
      </c>
      <c r="J25">
        <v>0.5</v>
      </c>
      <c r="K25">
        <v>0.17</v>
      </c>
      <c r="L25">
        <v>0.79</v>
      </c>
      <c r="M25">
        <v>0.16</v>
      </c>
      <c r="N25">
        <v>1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82</v>
      </c>
      <c r="C26" t="s">
        <v>19</v>
      </c>
      <c r="D26" t="s">
        <v>89</v>
      </c>
      <c r="E26" s="1">
        <v>21710</v>
      </c>
      <c r="F26" s="1">
        <v>1753</v>
      </c>
      <c r="G26" s="1">
        <v>41668</v>
      </c>
      <c r="H26" s="1">
        <v>10182</v>
      </c>
      <c r="I26">
        <v>1</v>
      </c>
      <c r="J26">
        <v>0.3</v>
      </c>
      <c r="K26">
        <v>0.03</v>
      </c>
      <c r="L26">
        <v>0.62</v>
      </c>
      <c r="M26">
        <v>0.15</v>
      </c>
      <c r="N26">
        <v>1</v>
      </c>
      <c r="Q26" s="40" t="s">
        <v>44</v>
      </c>
      <c r="R26" s="40"/>
      <c r="S26" s="29">
        <f>T16/S16</f>
        <v>0.38169824003924607</v>
      </c>
      <c r="T26" s="7"/>
      <c r="AA26" s="10"/>
    </row>
    <row r="27" spans="1:27" x14ac:dyDescent="0.25">
      <c r="A27">
        <v>1996</v>
      </c>
      <c r="B27" t="s">
        <v>82</v>
      </c>
      <c r="C27" t="s">
        <v>19</v>
      </c>
      <c r="D27" t="s">
        <v>89</v>
      </c>
      <c r="E27" s="1">
        <v>43707</v>
      </c>
      <c r="F27" s="1">
        <v>17248</v>
      </c>
      <c r="G27" s="1">
        <v>70165</v>
      </c>
      <c r="H27" s="1">
        <v>13500</v>
      </c>
      <c r="I27">
        <v>0</v>
      </c>
      <c r="J27">
        <v>0.7</v>
      </c>
      <c r="K27">
        <v>0.26</v>
      </c>
      <c r="L27">
        <v>1.05</v>
      </c>
      <c r="M27">
        <v>0.2</v>
      </c>
      <c r="N27">
        <v>0</v>
      </c>
      <c r="Q27" s="44" t="s">
        <v>16</v>
      </c>
      <c r="R27" s="44"/>
      <c r="S27" s="7">
        <f>SQRT(1/S16)</f>
        <v>0.11418220029515687</v>
      </c>
      <c r="T27" s="7"/>
      <c r="AA27" s="10"/>
    </row>
    <row r="28" spans="1:27" x14ac:dyDescent="0.25">
      <c r="A28">
        <v>1995</v>
      </c>
      <c r="B28" t="s">
        <v>82</v>
      </c>
      <c r="C28" t="s">
        <v>19</v>
      </c>
      <c r="D28" t="s">
        <v>89</v>
      </c>
      <c r="E28" s="1">
        <v>56801</v>
      </c>
      <c r="F28" s="1">
        <v>27423</v>
      </c>
      <c r="G28" s="1">
        <v>86180</v>
      </c>
      <c r="H28" s="1">
        <v>14989</v>
      </c>
      <c r="I28">
        <v>0</v>
      </c>
      <c r="J28">
        <v>0.9</v>
      </c>
      <c r="K28">
        <v>0.42</v>
      </c>
      <c r="L28">
        <v>1.31</v>
      </c>
      <c r="M28">
        <v>0.23</v>
      </c>
      <c r="N28">
        <v>0</v>
      </c>
      <c r="Q28" s="40" t="s">
        <v>45</v>
      </c>
      <c r="R28" s="40"/>
      <c r="S28" s="35">
        <f>S26-1.96*S27</f>
        <v>0.15790112746073862</v>
      </c>
      <c r="T28" s="36">
        <f>S26+1.96*S27</f>
        <v>0.60549535261775356</v>
      </c>
    </row>
    <row r="29" spans="1:27" x14ac:dyDescent="0.25">
      <c r="A29">
        <v>1994</v>
      </c>
      <c r="B29" t="s">
        <v>82</v>
      </c>
      <c r="C29" t="s">
        <v>19</v>
      </c>
      <c r="D29" t="s">
        <v>89</v>
      </c>
      <c r="E29" s="1">
        <v>25494</v>
      </c>
      <c r="F29" s="1">
        <v>5836</v>
      </c>
      <c r="G29" s="1">
        <v>45152</v>
      </c>
      <c r="H29" s="1">
        <v>10030</v>
      </c>
      <c r="I29">
        <v>1</v>
      </c>
      <c r="J29">
        <v>0.4</v>
      </c>
      <c r="K29">
        <v>0.09</v>
      </c>
      <c r="L29">
        <v>0.7</v>
      </c>
      <c r="M29">
        <v>0.15</v>
      </c>
      <c r="N29">
        <v>1</v>
      </c>
      <c r="S29" s="7"/>
      <c r="T29" s="7"/>
    </row>
    <row r="30" spans="1:27" x14ac:dyDescent="0.25">
      <c r="A30">
        <v>1993</v>
      </c>
      <c r="B30" t="s">
        <v>82</v>
      </c>
      <c r="C30" t="s">
        <v>19</v>
      </c>
      <c r="D30" t="s">
        <v>89</v>
      </c>
      <c r="E30" s="1">
        <v>87174</v>
      </c>
      <c r="F30" s="1">
        <v>39483</v>
      </c>
      <c r="G30" s="1">
        <v>134865</v>
      </c>
      <c r="H30" s="1">
        <v>24333</v>
      </c>
      <c r="I30">
        <v>0</v>
      </c>
      <c r="J30">
        <v>1.4</v>
      </c>
      <c r="K30">
        <v>0.62</v>
      </c>
      <c r="L30">
        <v>2.11</v>
      </c>
      <c r="M30">
        <v>0.38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83</v>
      </c>
      <c r="C31" t="s">
        <v>19</v>
      </c>
      <c r="D31" t="s">
        <v>89</v>
      </c>
      <c r="E31" s="1">
        <v>3398</v>
      </c>
      <c r="F31">
        <v>0</v>
      </c>
      <c r="G31" s="1">
        <v>9647</v>
      </c>
      <c r="H31" s="1">
        <v>3188</v>
      </c>
      <c r="I31">
        <v>1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83</v>
      </c>
      <c r="C32" t="s">
        <v>19</v>
      </c>
      <c r="D32" t="s">
        <v>89</v>
      </c>
      <c r="E32">
        <v>0</v>
      </c>
      <c r="I32">
        <v>2</v>
      </c>
      <c r="J32">
        <v>0</v>
      </c>
      <c r="N32">
        <v>2</v>
      </c>
      <c r="Q32" s="40" t="s">
        <v>44</v>
      </c>
      <c r="R32" s="40"/>
      <c r="S32" s="35">
        <f>Y16/X16</f>
        <v>0.38169824003924607</v>
      </c>
      <c r="T32" s="7"/>
    </row>
    <row r="33" spans="1:23" x14ac:dyDescent="0.25">
      <c r="A33">
        <v>2018</v>
      </c>
      <c r="B33" t="s">
        <v>83</v>
      </c>
      <c r="C33" t="s">
        <v>19</v>
      </c>
      <c r="D33" t="s">
        <v>89</v>
      </c>
      <c r="E33" s="1">
        <v>16595</v>
      </c>
      <c r="F33" s="1">
        <v>1151</v>
      </c>
      <c r="G33" s="1">
        <v>32040</v>
      </c>
      <c r="H33" s="1">
        <v>7880</v>
      </c>
      <c r="I33">
        <v>1</v>
      </c>
      <c r="J33">
        <v>0.1</v>
      </c>
      <c r="K33">
        <v>0.01</v>
      </c>
      <c r="L33">
        <v>0.25</v>
      </c>
      <c r="M33">
        <v>0.06</v>
      </c>
      <c r="N33">
        <v>1</v>
      </c>
      <c r="Q33" s="44" t="s">
        <v>16</v>
      </c>
      <c r="R33" s="44"/>
      <c r="S33" s="7">
        <f>SQRT(1/X16)</f>
        <v>0.11418220029515687</v>
      </c>
      <c r="T33" s="7"/>
    </row>
    <row r="34" spans="1:23" x14ac:dyDescent="0.25">
      <c r="A34">
        <v>2017</v>
      </c>
      <c r="B34" t="s">
        <v>83</v>
      </c>
      <c r="C34" t="s">
        <v>19</v>
      </c>
      <c r="D34" t="s">
        <v>89</v>
      </c>
      <c r="E34" s="1">
        <v>3298</v>
      </c>
      <c r="F34">
        <v>0</v>
      </c>
      <c r="G34" s="1">
        <v>9879</v>
      </c>
      <c r="H34" s="1">
        <v>3358</v>
      </c>
      <c r="I34">
        <v>1</v>
      </c>
      <c r="J34">
        <v>0</v>
      </c>
      <c r="N34">
        <v>2</v>
      </c>
      <c r="Q34" s="40" t="s">
        <v>45</v>
      </c>
      <c r="R34" s="40"/>
      <c r="S34" s="35">
        <f>S32-1.96*S33</f>
        <v>0.15790112746073862</v>
      </c>
      <c r="T34" s="35">
        <f>S32+1.96*S33</f>
        <v>0.60549535261775356</v>
      </c>
    </row>
    <row r="35" spans="1:23" x14ac:dyDescent="0.25">
      <c r="A35">
        <v>2016</v>
      </c>
      <c r="B35" t="s">
        <v>83</v>
      </c>
      <c r="C35" t="s">
        <v>19</v>
      </c>
      <c r="D35" t="s">
        <v>89</v>
      </c>
      <c r="E35">
        <v>671</v>
      </c>
      <c r="F35">
        <v>0</v>
      </c>
      <c r="G35" s="1">
        <v>3420</v>
      </c>
      <c r="H35" s="1">
        <v>1403</v>
      </c>
      <c r="I35">
        <v>1</v>
      </c>
      <c r="J35">
        <v>0</v>
      </c>
      <c r="N35">
        <v>2</v>
      </c>
    </row>
    <row r="36" spans="1:23" x14ac:dyDescent="0.25">
      <c r="A36">
        <v>2015</v>
      </c>
      <c r="B36" t="s">
        <v>83</v>
      </c>
      <c r="C36" t="s">
        <v>19</v>
      </c>
      <c r="D36" t="s">
        <v>89</v>
      </c>
      <c r="E36" s="1">
        <v>2876</v>
      </c>
      <c r="F36">
        <v>0</v>
      </c>
      <c r="G36" s="1">
        <v>9841</v>
      </c>
      <c r="H36" s="1">
        <v>3553</v>
      </c>
      <c r="I36">
        <v>1</v>
      </c>
      <c r="J36">
        <v>0</v>
      </c>
      <c r="N36">
        <v>2</v>
      </c>
    </row>
    <row r="37" spans="1:23" x14ac:dyDescent="0.25">
      <c r="A37">
        <v>2014</v>
      </c>
      <c r="B37" t="s">
        <v>83</v>
      </c>
      <c r="C37" t="s">
        <v>19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81</v>
      </c>
    </row>
    <row r="38" spans="1:23" x14ac:dyDescent="0.25">
      <c r="A38">
        <v>2013</v>
      </c>
      <c r="B38" t="s">
        <v>83</v>
      </c>
      <c r="C38" t="s">
        <v>19</v>
      </c>
      <c r="D38" t="s">
        <v>89</v>
      </c>
      <c r="E38" s="1">
        <v>3038</v>
      </c>
      <c r="F38">
        <v>0</v>
      </c>
      <c r="G38" s="1">
        <v>8906</v>
      </c>
      <c r="H38" s="1">
        <v>2994</v>
      </c>
      <c r="I38">
        <v>1</v>
      </c>
      <c r="J38">
        <v>0</v>
      </c>
      <c r="N38">
        <v>2</v>
      </c>
      <c r="Q38" s="2" t="s">
        <v>2</v>
      </c>
      <c r="R38" t="s">
        <v>85</v>
      </c>
      <c r="S38" t="s">
        <v>83</v>
      </c>
      <c r="T38" t="s">
        <v>82</v>
      </c>
      <c r="U38" t="s">
        <v>86</v>
      </c>
      <c r="V38" t="s">
        <v>84</v>
      </c>
      <c r="W38" t="s">
        <v>20</v>
      </c>
    </row>
    <row r="39" spans="1:23" x14ac:dyDescent="0.25">
      <c r="A39">
        <v>2012</v>
      </c>
      <c r="B39" t="s">
        <v>83</v>
      </c>
      <c r="C39" t="s">
        <v>19</v>
      </c>
      <c r="D39" t="s">
        <v>89</v>
      </c>
      <c r="E39" s="1">
        <v>6444</v>
      </c>
      <c r="F39">
        <v>0</v>
      </c>
      <c r="G39" s="1">
        <v>17085</v>
      </c>
      <c r="H39" s="1">
        <v>5429</v>
      </c>
      <c r="I39">
        <v>1</v>
      </c>
      <c r="J39">
        <v>0.1</v>
      </c>
      <c r="K39">
        <v>0</v>
      </c>
      <c r="L39">
        <v>0.14000000000000001</v>
      </c>
      <c r="M39">
        <v>0.04</v>
      </c>
      <c r="N39">
        <v>1</v>
      </c>
      <c r="Q39">
        <v>2015</v>
      </c>
      <c r="R39">
        <v>44732</v>
      </c>
      <c r="S39">
        <v>2876</v>
      </c>
      <c r="T39">
        <v>19778</v>
      </c>
      <c r="U39">
        <v>10367</v>
      </c>
      <c r="V39">
        <v>0</v>
      </c>
      <c r="W39">
        <v>77753</v>
      </c>
    </row>
    <row r="40" spans="1:23" x14ac:dyDescent="0.25">
      <c r="A40">
        <v>2011</v>
      </c>
      <c r="B40" t="s">
        <v>83</v>
      </c>
      <c r="C40" t="s">
        <v>19</v>
      </c>
      <c r="D40" t="s">
        <v>89</v>
      </c>
      <c r="E40" s="1">
        <v>2495</v>
      </c>
      <c r="F40">
        <v>0</v>
      </c>
      <c r="G40" s="1">
        <v>7815</v>
      </c>
      <c r="H40" s="1">
        <v>2714</v>
      </c>
      <c r="I40">
        <v>1</v>
      </c>
      <c r="J40">
        <v>0</v>
      </c>
      <c r="N40">
        <v>2</v>
      </c>
      <c r="Q40">
        <v>2016</v>
      </c>
      <c r="R40">
        <v>4709</v>
      </c>
      <c r="S40">
        <v>671</v>
      </c>
      <c r="T40">
        <v>5710</v>
      </c>
      <c r="U40">
        <v>0</v>
      </c>
      <c r="V40">
        <v>0</v>
      </c>
      <c r="W40">
        <v>11090</v>
      </c>
    </row>
    <row r="41" spans="1:23" x14ac:dyDescent="0.25">
      <c r="A41">
        <v>2010</v>
      </c>
      <c r="B41" t="s">
        <v>83</v>
      </c>
      <c r="C41" t="s">
        <v>19</v>
      </c>
      <c r="D41" t="s">
        <v>89</v>
      </c>
      <c r="E41">
        <v>0</v>
      </c>
      <c r="I41">
        <v>2</v>
      </c>
      <c r="J41">
        <v>0</v>
      </c>
      <c r="N41">
        <v>2</v>
      </c>
      <c r="Q41">
        <v>2017</v>
      </c>
      <c r="R41">
        <v>2072</v>
      </c>
      <c r="S41">
        <v>3298</v>
      </c>
      <c r="T41">
        <v>17835</v>
      </c>
      <c r="U41">
        <v>3854</v>
      </c>
      <c r="V41">
        <v>0</v>
      </c>
      <c r="W41">
        <v>27059</v>
      </c>
    </row>
    <row r="42" spans="1:23" x14ac:dyDescent="0.25">
      <c r="A42">
        <v>2009</v>
      </c>
      <c r="B42" t="s">
        <v>83</v>
      </c>
      <c r="C42" t="s">
        <v>19</v>
      </c>
      <c r="D42" t="s">
        <v>89</v>
      </c>
      <c r="E42" s="1">
        <v>3324</v>
      </c>
      <c r="F42">
        <v>0</v>
      </c>
      <c r="G42" s="1">
        <v>10898</v>
      </c>
      <c r="H42" s="1">
        <v>3865</v>
      </c>
      <c r="I42">
        <v>1</v>
      </c>
      <c r="J42">
        <v>0</v>
      </c>
      <c r="N42">
        <v>2</v>
      </c>
      <c r="Q42">
        <v>2018</v>
      </c>
      <c r="R42">
        <v>10052</v>
      </c>
      <c r="S42">
        <v>16595</v>
      </c>
      <c r="T42">
        <v>21594</v>
      </c>
      <c r="U42">
        <v>0</v>
      </c>
      <c r="V42">
        <v>402</v>
      </c>
      <c r="W42">
        <v>48643</v>
      </c>
    </row>
    <row r="43" spans="1:23" x14ac:dyDescent="0.25">
      <c r="A43">
        <v>2008</v>
      </c>
      <c r="B43" t="s">
        <v>83</v>
      </c>
      <c r="C43" t="s">
        <v>19</v>
      </c>
      <c r="D43" t="s">
        <v>89</v>
      </c>
      <c r="E43" s="1">
        <v>15517</v>
      </c>
      <c r="F43">
        <v>0</v>
      </c>
      <c r="G43" s="1">
        <v>35185</v>
      </c>
      <c r="H43" s="1">
        <v>10035</v>
      </c>
      <c r="I43">
        <v>1</v>
      </c>
      <c r="J43">
        <v>0.1</v>
      </c>
      <c r="K43">
        <v>0</v>
      </c>
      <c r="L43">
        <v>0.28000000000000003</v>
      </c>
      <c r="M43">
        <v>0.08</v>
      </c>
      <c r="N43">
        <v>1</v>
      </c>
      <c r="Q43">
        <v>2019</v>
      </c>
      <c r="R43">
        <v>2915</v>
      </c>
      <c r="S43">
        <v>0</v>
      </c>
      <c r="T43">
        <v>22606</v>
      </c>
      <c r="U43">
        <v>5016</v>
      </c>
      <c r="V43">
        <v>4030</v>
      </c>
      <c r="W43">
        <v>34567</v>
      </c>
    </row>
    <row r="44" spans="1:23" x14ac:dyDescent="0.25">
      <c r="A44">
        <v>2007</v>
      </c>
      <c r="B44" t="s">
        <v>83</v>
      </c>
      <c r="C44" t="s">
        <v>19</v>
      </c>
      <c r="D44" t="s">
        <v>89</v>
      </c>
      <c r="E44" s="1">
        <v>2452</v>
      </c>
      <c r="F44">
        <v>0</v>
      </c>
      <c r="G44" s="1">
        <v>5597</v>
      </c>
      <c r="H44" s="1">
        <v>1605</v>
      </c>
      <c r="I44">
        <v>1</v>
      </c>
      <c r="J44">
        <v>0</v>
      </c>
      <c r="N44">
        <v>2</v>
      </c>
      <c r="Q44" t="s">
        <v>20</v>
      </c>
      <c r="R44">
        <v>64480</v>
      </c>
      <c r="S44">
        <v>23440</v>
      </c>
      <c r="T44">
        <v>87523</v>
      </c>
      <c r="U44">
        <v>19237</v>
      </c>
      <c r="V44">
        <v>4432</v>
      </c>
      <c r="W44">
        <v>199112</v>
      </c>
    </row>
    <row r="45" spans="1:23" x14ac:dyDescent="0.25">
      <c r="A45">
        <v>2006</v>
      </c>
      <c r="B45" t="s">
        <v>83</v>
      </c>
      <c r="C45" t="s">
        <v>19</v>
      </c>
      <c r="D45" t="s">
        <v>89</v>
      </c>
      <c r="E45" s="1">
        <v>20773</v>
      </c>
      <c r="F45" s="1">
        <v>1338</v>
      </c>
      <c r="G45" s="1">
        <v>40207</v>
      </c>
      <c r="H45" s="1">
        <v>9916</v>
      </c>
      <c r="I45">
        <v>1</v>
      </c>
      <c r="J45">
        <v>0.2</v>
      </c>
      <c r="K45">
        <v>0.01</v>
      </c>
      <c r="L45">
        <v>0.32</v>
      </c>
      <c r="M45">
        <v>0.08</v>
      </c>
      <c r="N45">
        <v>1</v>
      </c>
    </row>
    <row r="46" spans="1:23" x14ac:dyDescent="0.25">
      <c r="A46">
        <v>2005</v>
      </c>
      <c r="B46" t="s">
        <v>83</v>
      </c>
      <c r="C46" t="s">
        <v>19</v>
      </c>
      <c r="D46" t="s">
        <v>89</v>
      </c>
      <c r="E46" s="1">
        <v>7103</v>
      </c>
      <c r="F46">
        <v>0</v>
      </c>
      <c r="G46" s="1">
        <v>17800</v>
      </c>
      <c r="H46" s="1">
        <v>5458</v>
      </c>
      <c r="I46">
        <v>1</v>
      </c>
      <c r="J46">
        <v>0.1</v>
      </c>
      <c r="K46">
        <v>0</v>
      </c>
      <c r="L46">
        <v>0.15</v>
      </c>
      <c r="M46">
        <v>0.04</v>
      </c>
      <c r="N46">
        <v>1</v>
      </c>
      <c r="Q46" s="2" t="s">
        <v>48</v>
      </c>
      <c r="R46" s="2" t="s">
        <v>81</v>
      </c>
    </row>
    <row r="47" spans="1:23" x14ac:dyDescent="0.25">
      <c r="A47">
        <v>2004</v>
      </c>
      <c r="B47" t="s">
        <v>83</v>
      </c>
      <c r="C47" t="s">
        <v>19</v>
      </c>
      <c r="D47" t="s">
        <v>89</v>
      </c>
      <c r="E47" s="1">
        <v>24325</v>
      </c>
      <c r="F47" s="1">
        <v>3957</v>
      </c>
      <c r="G47" s="1">
        <v>44693</v>
      </c>
      <c r="H47" s="1">
        <v>10392</v>
      </c>
      <c r="I47">
        <v>1</v>
      </c>
      <c r="J47">
        <v>0.2</v>
      </c>
      <c r="K47">
        <v>0.03</v>
      </c>
      <c r="L47">
        <v>0.37</v>
      </c>
      <c r="M47">
        <v>0.09</v>
      </c>
      <c r="N47">
        <v>1</v>
      </c>
      <c r="Q47" s="2" t="s">
        <v>2</v>
      </c>
      <c r="R47" t="s">
        <v>85</v>
      </c>
      <c r="S47" t="s">
        <v>83</v>
      </c>
      <c r="T47" t="s">
        <v>82</v>
      </c>
      <c r="U47" t="s">
        <v>86</v>
      </c>
      <c r="V47" t="s">
        <v>84</v>
      </c>
      <c r="W47" t="s">
        <v>20</v>
      </c>
    </row>
    <row r="48" spans="1:23" x14ac:dyDescent="0.25">
      <c r="A48">
        <v>2003</v>
      </c>
      <c r="B48" t="s">
        <v>83</v>
      </c>
      <c r="C48" t="s">
        <v>19</v>
      </c>
      <c r="D48" t="s">
        <v>89</v>
      </c>
      <c r="E48">
        <v>0</v>
      </c>
      <c r="I48">
        <v>2</v>
      </c>
      <c r="J48">
        <v>0</v>
      </c>
      <c r="N48">
        <v>2</v>
      </c>
      <c r="Q48">
        <v>2015</v>
      </c>
      <c r="R48">
        <v>16983</v>
      </c>
      <c r="S48">
        <v>3553</v>
      </c>
      <c r="T48">
        <v>10458</v>
      </c>
      <c r="U48">
        <v>7216</v>
      </c>
      <c r="W48">
        <v>9552.5</v>
      </c>
    </row>
    <row r="49" spans="1:23" x14ac:dyDescent="0.25">
      <c r="A49">
        <v>2002</v>
      </c>
      <c r="B49" t="s">
        <v>83</v>
      </c>
      <c r="C49" t="s">
        <v>19</v>
      </c>
      <c r="D49" t="s">
        <v>89</v>
      </c>
      <c r="E49" s="1">
        <v>2254</v>
      </c>
      <c r="F49">
        <v>0</v>
      </c>
      <c r="G49" s="1">
        <v>6951</v>
      </c>
      <c r="H49" s="1">
        <v>2396</v>
      </c>
      <c r="I49">
        <v>1</v>
      </c>
      <c r="J49">
        <v>0</v>
      </c>
      <c r="N49">
        <v>2</v>
      </c>
      <c r="Q49">
        <v>2016</v>
      </c>
      <c r="R49">
        <v>3940</v>
      </c>
      <c r="S49">
        <v>1403</v>
      </c>
      <c r="T49">
        <v>4378</v>
      </c>
      <c r="W49">
        <v>3240.3333333333335</v>
      </c>
    </row>
    <row r="50" spans="1:23" x14ac:dyDescent="0.25">
      <c r="A50">
        <v>2001</v>
      </c>
      <c r="B50" t="s">
        <v>83</v>
      </c>
      <c r="C50" t="s">
        <v>19</v>
      </c>
      <c r="D50" t="s">
        <v>89</v>
      </c>
      <c r="E50" s="1">
        <v>47046</v>
      </c>
      <c r="F50" s="1">
        <v>17498</v>
      </c>
      <c r="G50" s="1">
        <v>76593</v>
      </c>
      <c r="H50" s="1">
        <v>15076</v>
      </c>
      <c r="I50">
        <v>1</v>
      </c>
      <c r="J50">
        <v>0.4</v>
      </c>
      <c r="K50">
        <v>0.15</v>
      </c>
      <c r="L50">
        <v>0.66</v>
      </c>
      <c r="M50">
        <v>0.13</v>
      </c>
      <c r="N50">
        <v>1</v>
      </c>
      <c r="Q50">
        <v>2017</v>
      </c>
      <c r="R50">
        <v>2624</v>
      </c>
      <c r="S50">
        <v>3358</v>
      </c>
      <c r="T50">
        <v>8488</v>
      </c>
      <c r="U50">
        <v>3651</v>
      </c>
      <c r="W50">
        <v>4530.25</v>
      </c>
    </row>
    <row r="51" spans="1:23" x14ac:dyDescent="0.25">
      <c r="A51">
        <v>2000</v>
      </c>
      <c r="B51" t="s">
        <v>83</v>
      </c>
      <c r="C51" t="s">
        <v>19</v>
      </c>
      <c r="D51" t="s">
        <v>89</v>
      </c>
      <c r="E51" s="1">
        <v>4013</v>
      </c>
      <c r="F51">
        <v>0</v>
      </c>
      <c r="G51" s="1">
        <v>10748</v>
      </c>
      <c r="H51" s="1">
        <v>3436</v>
      </c>
      <c r="I51">
        <v>1</v>
      </c>
      <c r="J51">
        <v>0</v>
      </c>
      <c r="N51">
        <v>2</v>
      </c>
      <c r="Q51">
        <v>2018</v>
      </c>
      <c r="R51">
        <v>5873</v>
      </c>
      <c r="S51">
        <v>7880</v>
      </c>
      <c r="T51">
        <v>9221</v>
      </c>
      <c r="V51">
        <v>1013</v>
      </c>
      <c r="W51">
        <v>5996.75</v>
      </c>
    </row>
    <row r="52" spans="1:23" x14ac:dyDescent="0.25">
      <c r="A52">
        <v>1999</v>
      </c>
      <c r="B52" t="s">
        <v>83</v>
      </c>
      <c r="C52" t="s">
        <v>19</v>
      </c>
      <c r="D52" t="s">
        <v>89</v>
      </c>
      <c r="E52" s="1">
        <v>4410</v>
      </c>
      <c r="F52">
        <v>0</v>
      </c>
      <c r="G52" s="1">
        <v>12288</v>
      </c>
      <c r="H52" s="1">
        <v>4019</v>
      </c>
      <c r="I52">
        <v>1</v>
      </c>
      <c r="J52">
        <v>0</v>
      </c>
      <c r="N52">
        <v>2</v>
      </c>
      <c r="Q52">
        <v>2019</v>
      </c>
      <c r="R52">
        <v>3161</v>
      </c>
      <c r="T52">
        <v>9944</v>
      </c>
      <c r="U52">
        <v>4246</v>
      </c>
      <c r="V52">
        <v>3767</v>
      </c>
      <c r="W52">
        <v>5279.5</v>
      </c>
    </row>
    <row r="53" spans="1:23" x14ac:dyDescent="0.25">
      <c r="A53">
        <v>1998</v>
      </c>
      <c r="B53" t="s">
        <v>83</v>
      </c>
      <c r="C53" t="s">
        <v>19</v>
      </c>
      <c r="D53" t="s">
        <v>89</v>
      </c>
      <c r="E53" s="1">
        <v>4834</v>
      </c>
      <c r="F53">
        <v>0</v>
      </c>
      <c r="G53" s="1">
        <v>11511</v>
      </c>
      <c r="H53" s="1">
        <v>3407</v>
      </c>
      <c r="I53">
        <v>1</v>
      </c>
      <c r="J53">
        <v>0</v>
      </c>
      <c r="N53">
        <v>2</v>
      </c>
      <c r="Q53" t="s">
        <v>20</v>
      </c>
      <c r="R53">
        <v>6516.2</v>
      </c>
      <c r="S53">
        <v>4048.5</v>
      </c>
      <c r="T53">
        <v>8497.7999999999993</v>
      </c>
      <c r="U53">
        <v>5037.666666666667</v>
      </c>
      <c r="V53">
        <v>2390</v>
      </c>
      <c r="W53">
        <v>5850.3684210526317</v>
      </c>
    </row>
    <row r="54" spans="1:23" ht="15.75" thickBot="1" x14ac:dyDescent="0.3">
      <c r="A54">
        <v>1997</v>
      </c>
      <c r="B54" t="s">
        <v>83</v>
      </c>
      <c r="C54" t="s">
        <v>19</v>
      </c>
      <c r="D54" t="s">
        <v>89</v>
      </c>
      <c r="E54" s="1">
        <v>5557</v>
      </c>
      <c r="F54">
        <v>0</v>
      </c>
      <c r="G54" s="1">
        <v>14733</v>
      </c>
      <c r="H54" s="1">
        <v>4682</v>
      </c>
      <c r="I54">
        <v>1</v>
      </c>
      <c r="J54">
        <v>0</v>
      </c>
      <c r="N54">
        <v>2</v>
      </c>
    </row>
    <row r="55" spans="1:23" x14ac:dyDescent="0.25">
      <c r="A55">
        <v>1996</v>
      </c>
      <c r="B55" t="s">
        <v>83</v>
      </c>
      <c r="C55" t="s">
        <v>19</v>
      </c>
      <c r="D55" t="s">
        <v>89</v>
      </c>
      <c r="E55" s="1">
        <v>2157</v>
      </c>
      <c r="F55">
        <v>0</v>
      </c>
      <c r="G55" s="1">
        <v>6797</v>
      </c>
      <c r="H55" s="1">
        <v>2367</v>
      </c>
      <c r="I55">
        <v>1</v>
      </c>
      <c r="J55">
        <v>0</v>
      </c>
      <c r="N55">
        <v>2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83</v>
      </c>
      <c r="C56" t="s">
        <v>19</v>
      </c>
      <c r="D56" t="s">
        <v>89</v>
      </c>
      <c r="E56" s="1">
        <v>4544</v>
      </c>
      <c r="F56">
        <v>0</v>
      </c>
      <c r="G56" s="1">
        <v>11306</v>
      </c>
      <c r="H56" s="1">
        <v>3450</v>
      </c>
      <c r="I56">
        <v>1</v>
      </c>
      <c r="J56">
        <v>0</v>
      </c>
      <c r="N56">
        <v>2</v>
      </c>
      <c r="Q56" s="14">
        <v>2015</v>
      </c>
      <c r="R56">
        <v>77753</v>
      </c>
      <c r="S56">
        <v>19778</v>
      </c>
      <c r="T56" s="3">
        <f>S56/R56</f>
        <v>0.25436960631744115</v>
      </c>
      <c r="U56">
        <v>10458</v>
      </c>
      <c r="V56">
        <v>23846</v>
      </c>
      <c r="W56" s="31">
        <f>SQRT((U56/R56)^2+(V56*T56/R56)^2)</f>
        <v>0.15548938827552186</v>
      </c>
    </row>
    <row r="57" spans="1:23" x14ac:dyDescent="0.25">
      <c r="A57">
        <v>1994</v>
      </c>
      <c r="B57" t="s">
        <v>83</v>
      </c>
      <c r="C57" t="s">
        <v>19</v>
      </c>
      <c r="D57" t="s">
        <v>89</v>
      </c>
      <c r="E57" s="1">
        <v>9086</v>
      </c>
      <c r="F57">
        <v>0</v>
      </c>
      <c r="G57" s="1">
        <v>20142</v>
      </c>
      <c r="H57" s="1">
        <v>5641</v>
      </c>
      <c r="I57">
        <v>1</v>
      </c>
      <c r="J57">
        <v>0.1</v>
      </c>
      <c r="K57">
        <v>0</v>
      </c>
      <c r="L57">
        <v>0.18</v>
      </c>
      <c r="M57">
        <v>0.05</v>
      </c>
      <c r="N57">
        <v>1</v>
      </c>
      <c r="Q57" s="14">
        <v>2016</v>
      </c>
      <c r="R57">
        <v>11090</v>
      </c>
      <c r="S57">
        <v>5710</v>
      </c>
      <c r="T57" s="3">
        <f t="shared" ref="T57:T60" si="8">S57/R57</f>
        <v>0.51487826871055009</v>
      </c>
      <c r="U57">
        <v>4378</v>
      </c>
      <c r="V57">
        <v>6328</v>
      </c>
      <c r="W57" s="31">
        <f t="shared" ref="W57:W60" si="9">SQRT((U57/R57)^2+(V57*T57/R57)^2)</f>
        <v>0.49209445383314471</v>
      </c>
    </row>
    <row r="58" spans="1:23" x14ac:dyDescent="0.25">
      <c r="A58">
        <v>1993</v>
      </c>
      <c r="B58" t="s">
        <v>83</v>
      </c>
      <c r="C58" t="s">
        <v>19</v>
      </c>
      <c r="D58" t="s">
        <v>89</v>
      </c>
      <c r="E58" s="1">
        <v>54202</v>
      </c>
      <c r="F58" s="1">
        <v>18284</v>
      </c>
      <c r="G58" s="1">
        <v>90119</v>
      </c>
      <c r="H58" s="1">
        <v>18326</v>
      </c>
      <c r="I58">
        <v>1</v>
      </c>
      <c r="J58">
        <v>0.5</v>
      </c>
      <c r="K58">
        <v>0.16</v>
      </c>
      <c r="L58">
        <v>0.81</v>
      </c>
      <c r="M58">
        <v>0.16</v>
      </c>
      <c r="N58">
        <v>1</v>
      </c>
      <c r="Q58" s="14">
        <v>2017</v>
      </c>
      <c r="R58">
        <v>27059</v>
      </c>
      <c r="S58">
        <v>17835</v>
      </c>
      <c r="T58" s="3">
        <f t="shared" si="8"/>
        <v>0.65911526663956543</v>
      </c>
      <c r="U58">
        <v>8488</v>
      </c>
      <c r="V58">
        <v>10775</v>
      </c>
      <c r="W58" s="31">
        <f t="shared" si="9"/>
        <v>0.40900449242959608</v>
      </c>
    </row>
    <row r="59" spans="1:23" x14ac:dyDescent="0.25">
      <c r="A59">
        <v>2020</v>
      </c>
      <c r="B59" t="s">
        <v>84</v>
      </c>
      <c r="C59" t="s">
        <v>19</v>
      </c>
      <c r="D59" t="s">
        <v>89</v>
      </c>
      <c r="E59" s="1">
        <v>3379</v>
      </c>
      <c r="F59">
        <v>0</v>
      </c>
      <c r="G59" s="1">
        <v>9609</v>
      </c>
      <c r="H59" s="1">
        <v>3179</v>
      </c>
      <c r="I59">
        <v>1</v>
      </c>
      <c r="J59">
        <v>0.2</v>
      </c>
      <c r="K59">
        <v>0</v>
      </c>
      <c r="L59">
        <v>0.63</v>
      </c>
      <c r="M59">
        <v>0.21</v>
      </c>
      <c r="N59">
        <v>1</v>
      </c>
      <c r="Q59" s="14">
        <v>2018</v>
      </c>
      <c r="R59">
        <v>48643</v>
      </c>
      <c r="S59">
        <v>21594</v>
      </c>
      <c r="T59" s="3">
        <f t="shared" si="8"/>
        <v>0.44392821166457663</v>
      </c>
      <c r="U59">
        <v>9221</v>
      </c>
      <c r="V59">
        <v>15170</v>
      </c>
      <c r="W59" s="31">
        <f t="shared" si="9"/>
        <v>0.23473791489843049</v>
      </c>
    </row>
    <row r="60" spans="1:23" ht="15.75" thickBot="1" x14ac:dyDescent="0.3">
      <c r="A60">
        <v>2019</v>
      </c>
      <c r="B60" t="s">
        <v>84</v>
      </c>
      <c r="C60" t="s">
        <v>19</v>
      </c>
      <c r="D60" t="s">
        <v>89</v>
      </c>
      <c r="E60" s="1">
        <v>4030</v>
      </c>
      <c r="F60">
        <v>0</v>
      </c>
      <c r="G60" s="1">
        <v>11414</v>
      </c>
      <c r="H60" s="1">
        <v>3767</v>
      </c>
      <c r="I60">
        <v>1</v>
      </c>
      <c r="J60">
        <v>0.3</v>
      </c>
      <c r="K60">
        <v>0</v>
      </c>
      <c r="L60">
        <v>0.75</v>
      </c>
      <c r="M60">
        <v>0.25</v>
      </c>
      <c r="N60">
        <v>1</v>
      </c>
      <c r="Q60" s="16">
        <v>2019</v>
      </c>
      <c r="R60" s="17">
        <v>34567</v>
      </c>
      <c r="S60" s="17">
        <v>22606</v>
      </c>
      <c r="T60" s="28">
        <f t="shared" si="8"/>
        <v>0.65397633581161219</v>
      </c>
      <c r="U60" s="17">
        <v>9944</v>
      </c>
      <c r="V60" s="17">
        <v>12774</v>
      </c>
      <c r="W60" s="32">
        <f t="shared" si="9"/>
        <v>0.37571462732063621</v>
      </c>
    </row>
    <row r="61" spans="1:23" x14ac:dyDescent="0.25">
      <c r="A61">
        <v>2018</v>
      </c>
      <c r="B61" t="s">
        <v>84</v>
      </c>
      <c r="C61" t="s">
        <v>19</v>
      </c>
      <c r="D61" t="s">
        <v>89</v>
      </c>
      <c r="E61">
        <v>402</v>
      </c>
      <c r="F61">
        <v>0</v>
      </c>
      <c r="G61" s="1">
        <v>2386</v>
      </c>
      <c r="H61" s="1">
        <v>1013</v>
      </c>
      <c r="I61">
        <v>1</v>
      </c>
      <c r="J61">
        <v>0</v>
      </c>
      <c r="N61">
        <v>2</v>
      </c>
    </row>
    <row r="62" spans="1:23" x14ac:dyDescent="0.25">
      <c r="A62">
        <v>2017</v>
      </c>
      <c r="B62" t="s">
        <v>84</v>
      </c>
      <c r="C62" t="s">
        <v>19</v>
      </c>
      <c r="D62" t="s">
        <v>89</v>
      </c>
      <c r="E62">
        <v>0</v>
      </c>
      <c r="I62">
        <v>2</v>
      </c>
      <c r="J62">
        <v>0</v>
      </c>
      <c r="N62">
        <v>2</v>
      </c>
    </row>
    <row r="63" spans="1:23" x14ac:dyDescent="0.25">
      <c r="A63">
        <v>2016</v>
      </c>
      <c r="B63" t="s">
        <v>84</v>
      </c>
      <c r="C63" t="s">
        <v>19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84</v>
      </c>
      <c r="C64" t="s">
        <v>19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84</v>
      </c>
      <c r="C65" t="s">
        <v>19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84</v>
      </c>
      <c r="C66" t="s">
        <v>19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84</v>
      </c>
      <c r="C67" t="s">
        <v>19</v>
      </c>
      <c r="D67" t="s">
        <v>89</v>
      </c>
      <c r="E67">
        <v>0</v>
      </c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84</v>
      </c>
      <c r="C68" t="s">
        <v>19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84</v>
      </c>
      <c r="C69" t="s">
        <v>19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84</v>
      </c>
      <c r="C70" t="s">
        <v>19</v>
      </c>
      <c r="D70" t="s">
        <v>89</v>
      </c>
      <c r="E70" s="1">
        <v>2033</v>
      </c>
      <c r="F70">
        <v>0</v>
      </c>
      <c r="G70" s="1">
        <v>7818</v>
      </c>
      <c r="H70" s="1">
        <v>2951</v>
      </c>
      <c r="I70">
        <v>1</v>
      </c>
      <c r="J70">
        <v>0.1</v>
      </c>
      <c r="K70">
        <v>0</v>
      </c>
      <c r="L70">
        <v>0.56000000000000005</v>
      </c>
      <c r="M70">
        <v>0.21</v>
      </c>
      <c r="N70">
        <v>1</v>
      </c>
    </row>
    <row r="71" spans="1:14" x14ac:dyDescent="0.25">
      <c r="A71">
        <v>2008</v>
      </c>
      <c r="B71" t="s">
        <v>84</v>
      </c>
      <c r="C71" t="s">
        <v>19</v>
      </c>
      <c r="D71" t="s">
        <v>89</v>
      </c>
      <c r="E71">
        <v>0</v>
      </c>
      <c r="I71">
        <v>2</v>
      </c>
      <c r="J71">
        <v>0</v>
      </c>
      <c r="N71">
        <v>2</v>
      </c>
    </row>
    <row r="72" spans="1:14" x14ac:dyDescent="0.25">
      <c r="A72">
        <v>2007</v>
      </c>
      <c r="B72" t="s">
        <v>84</v>
      </c>
      <c r="C72" t="s">
        <v>19</v>
      </c>
      <c r="D72" t="s">
        <v>89</v>
      </c>
      <c r="E72" s="1">
        <v>2898</v>
      </c>
      <c r="F72">
        <v>0</v>
      </c>
      <c r="G72" s="1">
        <v>6428</v>
      </c>
      <c r="H72" s="1">
        <v>1801</v>
      </c>
      <c r="I72">
        <v>1</v>
      </c>
      <c r="J72">
        <v>0.2</v>
      </c>
      <c r="K72">
        <v>0</v>
      </c>
      <c r="L72">
        <v>0.46</v>
      </c>
      <c r="M72">
        <v>0.13</v>
      </c>
      <c r="N72">
        <v>1</v>
      </c>
    </row>
    <row r="73" spans="1:14" x14ac:dyDescent="0.25">
      <c r="A73">
        <v>2006</v>
      </c>
      <c r="B73" t="s">
        <v>84</v>
      </c>
      <c r="C73" t="s">
        <v>19</v>
      </c>
      <c r="D73" t="s">
        <v>89</v>
      </c>
      <c r="E73" s="1">
        <v>3440</v>
      </c>
      <c r="F73">
        <v>0</v>
      </c>
      <c r="G73" s="1">
        <v>10562</v>
      </c>
      <c r="H73" s="1">
        <v>3634</v>
      </c>
      <c r="I73">
        <v>1</v>
      </c>
      <c r="J73">
        <v>0.2</v>
      </c>
      <c r="K73">
        <v>0</v>
      </c>
      <c r="L73">
        <v>0.74</v>
      </c>
      <c r="M73">
        <v>0.26</v>
      </c>
      <c r="N73">
        <v>1</v>
      </c>
    </row>
    <row r="74" spans="1:14" x14ac:dyDescent="0.25">
      <c r="A74">
        <v>2005</v>
      </c>
      <c r="B74" t="s">
        <v>84</v>
      </c>
      <c r="C74" t="s">
        <v>19</v>
      </c>
      <c r="D74" t="s">
        <v>89</v>
      </c>
      <c r="E74" s="1">
        <v>2739</v>
      </c>
      <c r="F74">
        <v>0</v>
      </c>
      <c r="G74" s="1">
        <v>9082</v>
      </c>
      <c r="H74" s="1">
        <v>3236</v>
      </c>
      <c r="I74">
        <v>1</v>
      </c>
      <c r="J74">
        <v>0.2</v>
      </c>
      <c r="K74">
        <v>0</v>
      </c>
      <c r="L74">
        <v>0.63</v>
      </c>
      <c r="M74">
        <v>0.23</v>
      </c>
      <c r="N74">
        <v>1</v>
      </c>
    </row>
    <row r="75" spans="1:14" x14ac:dyDescent="0.25">
      <c r="A75">
        <v>2004</v>
      </c>
      <c r="B75" t="s">
        <v>84</v>
      </c>
      <c r="C75" t="s">
        <v>19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84</v>
      </c>
      <c r="C76" t="s">
        <v>19</v>
      </c>
      <c r="D76" t="s">
        <v>89</v>
      </c>
      <c r="E76">
        <v>0</v>
      </c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84</v>
      </c>
      <c r="C77" t="s">
        <v>19</v>
      </c>
      <c r="D77" t="s">
        <v>89</v>
      </c>
      <c r="E77">
        <v>0</v>
      </c>
      <c r="I77">
        <v>2</v>
      </c>
      <c r="J77">
        <v>0</v>
      </c>
      <c r="N77">
        <v>2</v>
      </c>
    </row>
    <row r="78" spans="1:14" x14ac:dyDescent="0.25">
      <c r="A78">
        <v>2001</v>
      </c>
      <c r="B78" t="s">
        <v>84</v>
      </c>
      <c r="C78" t="s">
        <v>19</v>
      </c>
      <c r="D78" t="s">
        <v>89</v>
      </c>
      <c r="E78">
        <v>0</v>
      </c>
      <c r="I78">
        <v>2</v>
      </c>
      <c r="J78">
        <v>0</v>
      </c>
      <c r="N78">
        <v>2</v>
      </c>
    </row>
    <row r="79" spans="1:14" x14ac:dyDescent="0.25">
      <c r="A79">
        <v>2000</v>
      </c>
      <c r="B79" t="s">
        <v>84</v>
      </c>
      <c r="C79" t="s">
        <v>19</v>
      </c>
      <c r="D79" t="s">
        <v>89</v>
      </c>
      <c r="E79">
        <v>0</v>
      </c>
      <c r="I79">
        <v>2</v>
      </c>
      <c r="J79">
        <v>0</v>
      </c>
      <c r="N79">
        <v>2</v>
      </c>
    </row>
    <row r="80" spans="1:14" x14ac:dyDescent="0.25">
      <c r="A80">
        <v>1999</v>
      </c>
      <c r="B80" t="s">
        <v>84</v>
      </c>
      <c r="C80" t="s">
        <v>19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84</v>
      </c>
      <c r="C81" t="s">
        <v>19</v>
      </c>
      <c r="D81" t="s">
        <v>89</v>
      </c>
      <c r="E81">
        <v>0</v>
      </c>
      <c r="I81">
        <v>2</v>
      </c>
      <c r="J81">
        <v>0</v>
      </c>
      <c r="N81">
        <v>2</v>
      </c>
    </row>
    <row r="82" spans="1:14" x14ac:dyDescent="0.25">
      <c r="A82">
        <v>1997</v>
      </c>
      <c r="B82" t="s">
        <v>84</v>
      </c>
      <c r="C82" t="s">
        <v>19</v>
      </c>
      <c r="D82" t="s">
        <v>89</v>
      </c>
      <c r="E82">
        <v>0</v>
      </c>
      <c r="I82">
        <v>2</v>
      </c>
      <c r="J82">
        <v>0</v>
      </c>
      <c r="N82">
        <v>2</v>
      </c>
    </row>
    <row r="83" spans="1:14" x14ac:dyDescent="0.25">
      <c r="A83">
        <v>1996</v>
      </c>
      <c r="B83" t="s">
        <v>84</v>
      </c>
      <c r="C83" t="s">
        <v>19</v>
      </c>
      <c r="D83" t="s">
        <v>89</v>
      </c>
      <c r="E83" s="1">
        <v>20569</v>
      </c>
      <c r="F83" s="1">
        <v>3846</v>
      </c>
      <c r="G83" s="1">
        <v>37292</v>
      </c>
      <c r="H83" s="1">
        <v>8532</v>
      </c>
      <c r="I83">
        <v>1</v>
      </c>
      <c r="J83">
        <v>1.5</v>
      </c>
      <c r="K83">
        <v>0.28999999999999998</v>
      </c>
      <c r="L83">
        <v>2.71</v>
      </c>
      <c r="M83">
        <v>0.62</v>
      </c>
      <c r="N83">
        <v>1</v>
      </c>
    </row>
    <row r="84" spans="1:14" x14ac:dyDescent="0.25">
      <c r="A84">
        <v>1995</v>
      </c>
      <c r="B84" t="s">
        <v>84</v>
      </c>
      <c r="C84" t="s">
        <v>19</v>
      </c>
      <c r="D84" t="s">
        <v>89</v>
      </c>
      <c r="E84" s="1">
        <v>3066</v>
      </c>
      <c r="F84">
        <v>0</v>
      </c>
      <c r="G84" s="1">
        <v>8518</v>
      </c>
      <c r="H84" s="1">
        <v>2782</v>
      </c>
      <c r="I84">
        <v>1</v>
      </c>
      <c r="J84">
        <v>0.2</v>
      </c>
      <c r="K84">
        <v>0</v>
      </c>
      <c r="L84">
        <v>0.62</v>
      </c>
      <c r="M84">
        <v>0.2</v>
      </c>
      <c r="N84">
        <v>1</v>
      </c>
    </row>
    <row r="85" spans="1:14" x14ac:dyDescent="0.25">
      <c r="A85">
        <v>1994</v>
      </c>
      <c r="B85" t="s">
        <v>84</v>
      </c>
      <c r="C85" t="s">
        <v>19</v>
      </c>
      <c r="D85" t="s">
        <v>89</v>
      </c>
      <c r="E85" s="1">
        <v>6079</v>
      </c>
      <c r="F85">
        <v>0</v>
      </c>
      <c r="G85" s="1">
        <v>14967</v>
      </c>
      <c r="H85" s="1">
        <v>4535</v>
      </c>
      <c r="I85">
        <v>1</v>
      </c>
      <c r="J85">
        <v>0.5</v>
      </c>
      <c r="K85">
        <v>0</v>
      </c>
      <c r="L85">
        <v>1.1100000000000001</v>
      </c>
      <c r="M85">
        <v>0.34</v>
      </c>
      <c r="N85">
        <v>1</v>
      </c>
    </row>
    <row r="86" spans="1:14" x14ac:dyDescent="0.25">
      <c r="A86">
        <v>1993</v>
      </c>
      <c r="B86" t="s">
        <v>84</v>
      </c>
      <c r="C86" t="s">
        <v>19</v>
      </c>
      <c r="D86" t="s">
        <v>89</v>
      </c>
      <c r="E86">
        <v>0</v>
      </c>
      <c r="I86">
        <v>2</v>
      </c>
      <c r="J86">
        <v>0</v>
      </c>
      <c r="N86">
        <v>2</v>
      </c>
    </row>
    <row r="87" spans="1:14" x14ac:dyDescent="0.25">
      <c r="A87">
        <v>2020</v>
      </c>
      <c r="B87" t="s">
        <v>85</v>
      </c>
      <c r="C87" t="s">
        <v>19</v>
      </c>
      <c r="D87" t="s">
        <v>89</v>
      </c>
      <c r="E87" s="1">
        <v>5472</v>
      </c>
      <c r="F87">
        <v>0</v>
      </c>
      <c r="G87" s="1">
        <v>13631</v>
      </c>
      <c r="H87" s="1">
        <v>4163</v>
      </c>
      <c r="I87">
        <v>1</v>
      </c>
      <c r="J87">
        <v>0.2</v>
      </c>
      <c r="K87">
        <v>0</v>
      </c>
      <c r="L87">
        <v>0.5</v>
      </c>
      <c r="M87">
        <v>0.15</v>
      </c>
      <c r="N87">
        <v>1</v>
      </c>
    </row>
    <row r="88" spans="1:14" x14ac:dyDescent="0.25">
      <c r="A88">
        <v>2019</v>
      </c>
      <c r="B88" t="s">
        <v>85</v>
      </c>
      <c r="C88" t="s">
        <v>19</v>
      </c>
      <c r="D88" t="s">
        <v>89</v>
      </c>
      <c r="E88" s="1">
        <v>2915</v>
      </c>
      <c r="F88">
        <v>0</v>
      </c>
      <c r="G88" s="1">
        <v>9110</v>
      </c>
      <c r="H88" s="1">
        <v>3161</v>
      </c>
      <c r="I88">
        <v>1</v>
      </c>
      <c r="J88">
        <v>0.1</v>
      </c>
      <c r="K88">
        <v>0</v>
      </c>
      <c r="L88">
        <v>0.33</v>
      </c>
      <c r="M88">
        <v>0.12</v>
      </c>
      <c r="N88">
        <v>1</v>
      </c>
    </row>
    <row r="89" spans="1:14" x14ac:dyDescent="0.25">
      <c r="A89">
        <v>2018</v>
      </c>
      <c r="B89" t="s">
        <v>85</v>
      </c>
      <c r="C89" t="s">
        <v>19</v>
      </c>
      <c r="D89" t="s">
        <v>89</v>
      </c>
      <c r="E89" s="1">
        <v>10052</v>
      </c>
      <c r="F89">
        <v>0</v>
      </c>
      <c r="G89" s="1">
        <v>21562</v>
      </c>
      <c r="H89" s="1">
        <v>5873</v>
      </c>
      <c r="I89">
        <v>1</v>
      </c>
      <c r="J89">
        <v>0.4</v>
      </c>
      <c r="K89">
        <v>0</v>
      </c>
      <c r="L89">
        <v>0.79</v>
      </c>
      <c r="M89">
        <v>0.21</v>
      </c>
      <c r="N89">
        <v>1</v>
      </c>
    </row>
    <row r="90" spans="1:14" x14ac:dyDescent="0.25">
      <c r="A90">
        <v>2017</v>
      </c>
      <c r="B90" t="s">
        <v>85</v>
      </c>
      <c r="C90" t="s">
        <v>19</v>
      </c>
      <c r="D90" t="s">
        <v>89</v>
      </c>
      <c r="E90" s="1">
        <v>2072</v>
      </c>
      <c r="F90">
        <v>0</v>
      </c>
      <c r="G90" s="1">
        <v>7215</v>
      </c>
      <c r="H90" s="1">
        <v>2624</v>
      </c>
      <c r="I90">
        <v>1</v>
      </c>
      <c r="J90">
        <v>0.1</v>
      </c>
      <c r="K90">
        <v>0</v>
      </c>
      <c r="L90">
        <v>0.27</v>
      </c>
      <c r="M90">
        <v>0.1</v>
      </c>
      <c r="N90">
        <v>1</v>
      </c>
    </row>
    <row r="91" spans="1:14" x14ac:dyDescent="0.25">
      <c r="A91">
        <v>2016</v>
      </c>
      <c r="B91" t="s">
        <v>85</v>
      </c>
      <c r="C91" t="s">
        <v>19</v>
      </c>
      <c r="D91" t="s">
        <v>89</v>
      </c>
      <c r="E91" s="1">
        <v>4709</v>
      </c>
      <c r="F91">
        <v>0</v>
      </c>
      <c r="G91" s="1">
        <v>12433</v>
      </c>
      <c r="H91" s="1">
        <v>3940</v>
      </c>
      <c r="I91">
        <v>1</v>
      </c>
      <c r="J91">
        <v>0.2</v>
      </c>
      <c r="K91">
        <v>0</v>
      </c>
      <c r="L91">
        <v>0.46</v>
      </c>
      <c r="M91">
        <v>0.14000000000000001</v>
      </c>
      <c r="N91">
        <v>1</v>
      </c>
    </row>
    <row r="92" spans="1:14" x14ac:dyDescent="0.25">
      <c r="A92">
        <v>2015</v>
      </c>
      <c r="B92" t="s">
        <v>85</v>
      </c>
      <c r="C92" t="s">
        <v>19</v>
      </c>
      <c r="D92" t="s">
        <v>89</v>
      </c>
      <c r="E92" s="1">
        <v>44732</v>
      </c>
      <c r="F92" s="1">
        <v>11445</v>
      </c>
      <c r="G92" s="1">
        <v>78018</v>
      </c>
      <c r="H92" s="1">
        <v>16983</v>
      </c>
      <c r="I92">
        <v>1</v>
      </c>
      <c r="J92">
        <v>1.7</v>
      </c>
      <c r="K92">
        <v>0.43</v>
      </c>
      <c r="L92">
        <v>2.87</v>
      </c>
      <c r="M92">
        <v>0.62</v>
      </c>
      <c r="N92">
        <v>1</v>
      </c>
    </row>
    <row r="93" spans="1:14" x14ac:dyDescent="0.25">
      <c r="A93">
        <v>2014</v>
      </c>
      <c r="B93" t="s">
        <v>85</v>
      </c>
      <c r="C93" t="s">
        <v>19</v>
      </c>
      <c r="D93" t="s">
        <v>89</v>
      </c>
      <c r="E93" s="1">
        <v>22528</v>
      </c>
      <c r="F93" s="1">
        <v>1569</v>
      </c>
      <c r="G93" s="1">
        <v>43488</v>
      </c>
      <c r="H93" s="1">
        <v>10694</v>
      </c>
      <c r="I93">
        <v>1</v>
      </c>
      <c r="J93">
        <v>0.9</v>
      </c>
      <c r="K93">
        <v>0.06</v>
      </c>
      <c r="L93">
        <v>1.67</v>
      </c>
      <c r="M93">
        <v>0.41</v>
      </c>
      <c r="N93">
        <v>1</v>
      </c>
    </row>
    <row r="94" spans="1:14" x14ac:dyDescent="0.25">
      <c r="A94">
        <v>2013</v>
      </c>
      <c r="B94" t="s">
        <v>85</v>
      </c>
      <c r="C94" t="s">
        <v>19</v>
      </c>
      <c r="D94" t="s">
        <v>89</v>
      </c>
      <c r="E94" s="1">
        <v>10110</v>
      </c>
      <c r="F94">
        <v>0</v>
      </c>
      <c r="G94" s="1">
        <v>22198</v>
      </c>
      <c r="H94" s="1">
        <v>6168</v>
      </c>
      <c r="I94">
        <v>1</v>
      </c>
      <c r="J94">
        <v>0.4</v>
      </c>
      <c r="K94">
        <v>0</v>
      </c>
      <c r="L94">
        <v>0.87</v>
      </c>
      <c r="M94">
        <v>0.24</v>
      </c>
      <c r="N94">
        <v>1</v>
      </c>
    </row>
    <row r="95" spans="1:14" x14ac:dyDescent="0.25">
      <c r="A95">
        <v>2012</v>
      </c>
      <c r="B95" t="s">
        <v>85</v>
      </c>
      <c r="C95" t="s">
        <v>19</v>
      </c>
      <c r="D95" t="s">
        <v>89</v>
      </c>
      <c r="E95" s="1">
        <v>10322</v>
      </c>
      <c r="F95">
        <v>0</v>
      </c>
      <c r="G95" s="1">
        <v>24052</v>
      </c>
      <c r="H95" s="1">
        <v>7005</v>
      </c>
      <c r="I95">
        <v>1</v>
      </c>
      <c r="J95">
        <v>0.4</v>
      </c>
      <c r="K95">
        <v>0</v>
      </c>
      <c r="L95">
        <v>0.95</v>
      </c>
      <c r="M95">
        <v>0.28000000000000003</v>
      </c>
      <c r="N95">
        <v>1</v>
      </c>
    </row>
    <row r="96" spans="1:14" x14ac:dyDescent="0.25">
      <c r="A96">
        <v>2011</v>
      </c>
      <c r="B96" t="s">
        <v>85</v>
      </c>
      <c r="C96" t="s">
        <v>19</v>
      </c>
      <c r="D96" t="s">
        <v>89</v>
      </c>
      <c r="E96">
        <v>0</v>
      </c>
      <c r="I96">
        <v>2</v>
      </c>
      <c r="J96">
        <v>0</v>
      </c>
      <c r="N96">
        <v>2</v>
      </c>
    </row>
    <row r="97" spans="1:14" x14ac:dyDescent="0.25">
      <c r="A97">
        <v>2010</v>
      </c>
      <c r="B97" t="s">
        <v>85</v>
      </c>
      <c r="C97" t="s">
        <v>19</v>
      </c>
      <c r="D97" t="s">
        <v>89</v>
      </c>
      <c r="E97" s="1">
        <v>40095</v>
      </c>
      <c r="F97" s="1">
        <v>11319</v>
      </c>
      <c r="G97" s="1">
        <v>68870</v>
      </c>
      <c r="H97" s="1">
        <v>14682</v>
      </c>
      <c r="I97">
        <v>1</v>
      </c>
      <c r="J97">
        <v>1.7</v>
      </c>
      <c r="K97">
        <v>0.49</v>
      </c>
      <c r="L97">
        <v>2.88</v>
      </c>
      <c r="M97">
        <v>0.61</v>
      </c>
      <c r="N97">
        <v>1</v>
      </c>
    </row>
    <row r="98" spans="1:14" x14ac:dyDescent="0.25">
      <c r="A98">
        <v>2009</v>
      </c>
      <c r="B98" t="s">
        <v>85</v>
      </c>
      <c r="C98" t="s">
        <v>19</v>
      </c>
      <c r="D98" t="s">
        <v>89</v>
      </c>
      <c r="E98" s="1">
        <v>1997</v>
      </c>
      <c r="F98">
        <v>0</v>
      </c>
      <c r="G98" s="1">
        <v>7725</v>
      </c>
      <c r="H98" s="1">
        <v>2923</v>
      </c>
      <c r="I98">
        <v>1</v>
      </c>
      <c r="J98">
        <v>0.1</v>
      </c>
      <c r="K98">
        <v>0</v>
      </c>
      <c r="L98">
        <v>0.33</v>
      </c>
      <c r="M98">
        <v>0.13</v>
      </c>
      <c r="N98">
        <v>1</v>
      </c>
    </row>
    <row r="99" spans="1:14" x14ac:dyDescent="0.25">
      <c r="A99">
        <v>2008</v>
      </c>
      <c r="B99" t="s">
        <v>85</v>
      </c>
      <c r="C99" t="s">
        <v>19</v>
      </c>
      <c r="D99" t="s">
        <v>89</v>
      </c>
      <c r="E99" s="1">
        <v>6418</v>
      </c>
      <c r="F99">
        <v>0</v>
      </c>
      <c r="G99" s="1">
        <v>18549</v>
      </c>
      <c r="H99" s="1">
        <v>6190</v>
      </c>
      <c r="I99">
        <v>1</v>
      </c>
      <c r="J99">
        <v>0.3</v>
      </c>
      <c r="K99">
        <v>0</v>
      </c>
      <c r="L99">
        <v>0.81</v>
      </c>
      <c r="M99">
        <v>0.27</v>
      </c>
      <c r="N99">
        <v>1</v>
      </c>
    </row>
    <row r="100" spans="1:14" x14ac:dyDescent="0.25">
      <c r="A100">
        <v>2007</v>
      </c>
      <c r="B100" t="s">
        <v>85</v>
      </c>
      <c r="C100" t="s">
        <v>19</v>
      </c>
      <c r="D100" t="s">
        <v>89</v>
      </c>
      <c r="E100" s="1">
        <v>3005</v>
      </c>
      <c r="F100">
        <v>0</v>
      </c>
      <c r="G100" s="1">
        <v>6623</v>
      </c>
      <c r="H100" s="1">
        <v>1846</v>
      </c>
      <c r="I100">
        <v>1</v>
      </c>
      <c r="J100">
        <v>0.1</v>
      </c>
      <c r="K100">
        <v>0</v>
      </c>
      <c r="L100">
        <v>0.28999999999999998</v>
      </c>
      <c r="M100">
        <v>0.08</v>
      </c>
      <c r="N100">
        <v>1</v>
      </c>
    </row>
    <row r="101" spans="1:14" x14ac:dyDescent="0.25">
      <c r="A101">
        <v>2006</v>
      </c>
      <c r="B101" t="s">
        <v>85</v>
      </c>
      <c r="C101" t="s">
        <v>19</v>
      </c>
      <c r="D101" t="s">
        <v>89</v>
      </c>
      <c r="E101" s="1">
        <v>3445</v>
      </c>
      <c r="F101">
        <v>0</v>
      </c>
      <c r="G101" s="1">
        <v>10572</v>
      </c>
      <c r="H101" s="1">
        <v>3636</v>
      </c>
      <c r="I101">
        <v>1</v>
      </c>
      <c r="J101">
        <v>0.2</v>
      </c>
      <c r="K101">
        <v>0</v>
      </c>
      <c r="L101">
        <v>0.48</v>
      </c>
      <c r="M101">
        <v>0.16</v>
      </c>
      <c r="N101">
        <v>1</v>
      </c>
    </row>
    <row r="102" spans="1:14" x14ac:dyDescent="0.25">
      <c r="A102">
        <v>2005</v>
      </c>
      <c r="B102" t="s">
        <v>85</v>
      </c>
      <c r="C102" t="s">
        <v>19</v>
      </c>
      <c r="D102" t="s">
        <v>89</v>
      </c>
      <c r="E102" s="1">
        <v>12968</v>
      </c>
      <c r="F102">
        <v>0</v>
      </c>
      <c r="G102" s="1">
        <v>28000</v>
      </c>
      <c r="H102" s="1">
        <v>7670</v>
      </c>
      <c r="I102">
        <v>1</v>
      </c>
      <c r="J102">
        <v>0.6</v>
      </c>
      <c r="K102">
        <v>0</v>
      </c>
      <c r="L102">
        <v>1.29</v>
      </c>
      <c r="M102">
        <v>0.35</v>
      </c>
      <c r="N102">
        <v>1</v>
      </c>
    </row>
    <row r="103" spans="1:14" x14ac:dyDescent="0.25">
      <c r="A103">
        <v>2004</v>
      </c>
      <c r="B103" t="s">
        <v>85</v>
      </c>
      <c r="C103" t="s">
        <v>19</v>
      </c>
      <c r="D103" t="s">
        <v>89</v>
      </c>
      <c r="E103" s="1">
        <v>13085</v>
      </c>
      <c r="F103">
        <v>0</v>
      </c>
      <c r="G103" s="1">
        <v>27417</v>
      </c>
      <c r="H103" s="1">
        <v>7312</v>
      </c>
      <c r="I103">
        <v>1</v>
      </c>
      <c r="J103">
        <v>0.6</v>
      </c>
      <c r="K103">
        <v>0</v>
      </c>
      <c r="L103">
        <v>1.28</v>
      </c>
      <c r="M103">
        <v>0.34</v>
      </c>
      <c r="N103">
        <v>1</v>
      </c>
    </row>
    <row r="104" spans="1:14" x14ac:dyDescent="0.25">
      <c r="A104">
        <v>2003</v>
      </c>
      <c r="B104" t="s">
        <v>85</v>
      </c>
      <c r="C104" t="s">
        <v>19</v>
      </c>
      <c r="D104" t="s">
        <v>89</v>
      </c>
      <c r="E104" s="1">
        <v>67687</v>
      </c>
      <c r="F104" s="1">
        <v>29089</v>
      </c>
      <c r="G104" s="1">
        <v>106286</v>
      </c>
      <c r="H104" s="1">
        <v>19693</v>
      </c>
      <c r="I104">
        <v>1</v>
      </c>
      <c r="J104">
        <v>3.2</v>
      </c>
      <c r="K104">
        <v>1.38</v>
      </c>
      <c r="L104">
        <v>4.96</v>
      </c>
      <c r="M104">
        <v>0.91</v>
      </c>
      <c r="N104">
        <v>1</v>
      </c>
    </row>
    <row r="105" spans="1:14" x14ac:dyDescent="0.25">
      <c r="A105">
        <v>2002</v>
      </c>
      <c r="B105" t="s">
        <v>85</v>
      </c>
      <c r="C105" t="s">
        <v>19</v>
      </c>
      <c r="D105" t="s">
        <v>89</v>
      </c>
      <c r="E105" s="1">
        <v>3849</v>
      </c>
      <c r="F105">
        <v>0</v>
      </c>
      <c r="G105" s="1">
        <v>10248</v>
      </c>
      <c r="H105" s="1">
        <v>3265</v>
      </c>
      <c r="I105">
        <v>1</v>
      </c>
      <c r="J105">
        <v>0.2</v>
      </c>
      <c r="K105">
        <v>0</v>
      </c>
      <c r="L105">
        <v>0.51</v>
      </c>
      <c r="M105">
        <v>0.16</v>
      </c>
      <c r="N105">
        <v>1</v>
      </c>
    </row>
    <row r="106" spans="1:14" x14ac:dyDescent="0.25">
      <c r="A106">
        <v>2001</v>
      </c>
      <c r="B106" t="s">
        <v>85</v>
      </c>
      <c r="C106" t="s">
        <v>19</v>
      </c>
      <c r="D106" t="s">
        <v>89</v>
      </c>
      <c r="E106" s="1">
        <v>6739</v>
      </c>
      <c r="F106">
        <v>0</v>
      </c>
      <c r="G106" s="1">
        <v>16340</v>
      </c>
      <c r="H106" s="1">
        <v>4898</v>
      </c>
      <c r="I106">
        <v>1</v>
      </c>
      <c r="J106">
        <v>0.3</v>
      </c>
      <c r="K106">
        <v>0</v>
      </c>
      <c r="L106">
        <v>0.82</v>
      </c>
      <c r="M106">
        <v>0.25</v>
      </c>
      <c r="N106">
        <v>1</v>
      </c>
    </row>
    <row r="107" spans="1:14" x14ac:dyDescent="0.25">
      <c r="A107">
        <v>2000</v>
      </c>
      <c r="B107" t="s">
        <v>85</v>
      </c>
      <c r="C107" t="s">
        <v>19</v>
      </c>
      <c r="D107" t="s">
        <v>89</v>
      </c>
      <c r="E107" s="1">
        <v>17901</v>
      </c>
      <c r="F107" s="1">
        <v>1679</v>
      </c>
      <c r="G107" s="1">
        <v>34124</v>
      </c>
      <c r="H107" s="1">
        <v>8277</v>
      </c>
      <c r="I107">
        <v>1</v>
      </c>
      <c r="J107">
        <v>0.9</v>
      </c>
      <c r="K107">
        <v>0.09</v>
      </c>
      <c r="L107">
        <v>1.73</v>
      </c>
      <c r="M107">
        <v>0.42</v>
      </c>
      <c r="N107">
        <v>1</v>
      </c>
    </row>
    <row r="108" spans="1:14" x14ac:dyDescent="0.25">
      <c r="A108">
        <v>1999</v>
      </c>
      <c r="B108" t="s">
        <v>85</v>
      </c>
      <c r="C108" t="s">
        <v>19</v>
      </c>
      <c r="D108" t="s">
        <v>89</v>
      </c>
      <c r="E108" s="1">
        <v>2373</v>
      </c>
      <c r="F108">
        <v>0</v>
      </c>
      <c r="G108" s="1">
        <v>7985</v>
      </c>
      <c r="H108" s="1">
        <v>2863</v>
      </c>
      <c r="I108">
        <v>1</v>
      </c>
      <c r="J108">
        <v>0.1</v>
      </c>
      <c r="K108">
        <v>0</v>
      </c>
      <c r="L108">
        <v>0.41</v>
      </c>
      <c r="M108">
        <v>0.15</v>
      </c>
      <c r="N108">
        <v>1</v>
      </c>
    </row>
    <row r="109" spans="1:14" x14ac:dyDescent="0.25">
      <c r="A109">
        <v>1998</v>
      </c>
      <c r="B109" t="s">
        <v>85</v>
      </c>
      <c r="C109" t="s">
        <v>19</v>
      </c>
      <c r="D109" t="s">
        <v>89</v>
      </c>
      <c r="E109" s="1">
        <v>4546</v>
      </c>
      <c r="F109">
        <v>0</v>
      </c>
      <c r="G109" s="1">
        <v>10988</v>
      </c>
      <c r="H109" s="1">
        <v>3287</v>
      </c>
      <c r="I109">
        <v>1</v>
      </c>
      <c r="J109">
        <v>0.2</v>
      </c>
      <c r="K109">
        <v>0</v>
      </c>
      <c r="L109">
        <v>0.57999999999999996</v>
      </c>
      <c r="M109">
        <v>0.17</v>
      </c>
      <c r="N109">
        <v>1</v>
      </c>
    </row>
    <row r="110" spans="1:14" x14ac:dyDescent="0.25">
      <c r="A110">
        <v>1997</v>
      </c>
      <c r="B110" t="s">
        <v>85</v>
      </c>
      <c r="C110" t="s">
        <v>19</v>
      </c>
      <c r="D110" t="s">
        <v>89</v>
      </c>
      <c r="E110" s="1">
        <v>19788</v>
      </c>
      <c r="F110">
        <v>887</v>
      </c>
      <c r="G110" s="1">
        <v>38689</v>
      </c>
      <c r="H110" s="1">
        <v>9644</v>
      </c>
      <c r="I110">
        <v>1</v>
      </c>
      <c r="J110">
        <v>1.1000000000000001</v>
      </c>
      <c r="K110">
        <v>0.05</v>
      </c>
      <c r="L110">
        <v>2.08</v>
      </c>
      <c r="M110">
        <v>0.52</v>
      </c>
      <c r="N110">
        <v>1</v>
      </c>
    </row>
    <row r="111" spans="1:14" x14ac:dyDescent="0.25">
      <c r="A111">
        <v>1996</v>
      </c>
      <c r="B111" t="s">
        <v>85</v>
      </c>
      <c r="C111" t="s">
        <v>19</v>
      </c>
      <c r="D111" t="s">
        <v>89</v>
      </c>
      <c r="E111" s="1">
        <v>9850</v>
      </c>
      <c r="F111">
        <v>0</v>
      </c>
      <c r="G111" s="1">
        <v>20702</v>
      </c>
      <c r="H111" s="1">
        <v>5537</v>
      </c>
      <c r="I111">
        <v>1</v>
      </c>
      <c r="J111">
        <v>0.5</v>
      </c>
      <c r="K111">
        <v>0</v>
      </c>
      <c r="L111">
        <v>1.1399999999999999</v>
      </c>
      <c r="M111">
        <v>0.3</v>
      </c>
      <c r="N111">
        <v>1</v>
      </c>
    </row>
    <row r="112" spans="1:14" x14ac:dyDescent="0.25">
      <c r="A112">
        <v>1995</v>
      </c>
      <c r="B112" t="s">
        <v>85</v>
      </c>
      <c r="C112" t="s">
        <v>19</v>
      </c>
      <c r="D112" t="s">
        <v>89</v>
      </c>
      <c r="E112" s="1">
        <v>11600</v>
      </c>
      <c r="F112">
        <v>158</v>
      </c>
      <c r="G112" s="1">
        <v>23042</v>
      </c>
      <c r="H112" s="1">
        <v>5838</v>
      </c>
      <c r="I112">
        <v>1</v>
      </c>
      <c r="J112">
        <v>0.7</v>
      </c>
      <c r="K112">
        <v>0.01</v>
      </c>
      <c r="L112">
        <v>1.31</v>
      </c>
      <c r="M112">
        <v>0.33</v>
      </c>
      <c r="N112">
        <v>1</v>
      </c>
    </row>
    <row r="113" spans="1:14" x14ac:dyDescent="0.25">
      <c r="A113">
        <v>1994</v>
      </c>
      <c r="B113" t="s">
        <v>85</v>
      </c>
      <c r="C113" t="s">
        <v>19</v>
      </c>
      <c r="D113" t="s">
        <v>89</v>
      </c>
      <c r="E113" s="1">
        <v>14124</v>
      </c>
      <c r="F113">
        <v>22</v>
      </c>
      <c r="G113" s="1">
        <v>28225</v>
      </c>
      <c r="H113" s="1">
        <v>7195</v>
      </c>
      <c r="I113">
        <v>1</v>
      </c>
      <c r="J113">
        <v>0.8</v>
      </c>
      <c r="K113">
        <v>0</v>
      </c>
      <c r="L113">
        <v>1.64</v>
      </c>
      <c r="M113">
        <v>0.42</v>
      </c>
      <c r="N113">
        <v>1</v>
      </c>
    </row>
    <row r="114" spans="1:14" x14ac:dyDescent="0.25">
      <c r="A114">
        <v>1993</v>
      </c>
      <c r="B114" t="s">
        <v>85</v>
      </c>
      <c r="C114" t="s">
        <v>19</v>
      </c>
      <c r="D114" t="s">
        <v>89</v>
      </c>
      <c r="E114" s="1">
        <v>20841</v>
      </c>
      <c r="F114">
        <v>161</v>
      </c>
      <c r="G114" s="1">
        <v>41521</v>
      </c>
      <c r="H114" s="1">
        <v>10551</v>
      </c>
      <c r="I114">
        <v>1</v>
      </c>
      <c r="J114">
        <v>1.3</v>
      </c>
      <c r="K114">
        <v>0.01</v>
      </c>
      <c r="L114">
        <v>2.5</v>
      </c>
      <c r="M114">
        <v>0.63</v>
      </c>
      <c r="N114">
        <v>1</v>
      </c>
    </row>
    <row r="115" spans="1:14" x14ac:dyDescent="0.25">
      <c r="A115">
        <v>2020</v>
      </c>
      <c r="B115" t="s">
        <v>86</v>
      </c>
      <c r="C115" t="s">
        <v>19</v>
      </c>
      <c r="D115" t="s">
        <v>89</v>
      </c>
      <c r="E115" s="1">
        <v>2517</v>
      </c>
      <c r="F115">
        <v>0</v>
      </c>
      <c r="G115" s="1">
        <v>7814</v>
      </c>
      <c r="H115" s="1">
        <v>2702</v>
      </c>
      <c r="I115">
        <v>1</v>
      </c>
      <c r="J115">
        <v>0.5</v>
      </c>
      <c r="K115">
        <v>0</v>
      </c>
      <c r="L115">
        <v>1.62</v>
      </c>
      <c r="M115">
        <v>0.56000000000000005</v>
      </c>
      <c r="N115">
        <v>1</v>
      </c>
    </row>
    <row r="116" spans="1:14" x14ac:dyDescent="0.25">
      <c r="A116">
        <v>2019</v>
      </c>
      <c r="B116" t="s">
        <v>86</v>
      </c>
      <c r="C116" t="s">
        <v>19</v>
      </c>
      <c r="D116" t="s">
        <v>89</v>
      </c>
      <c r="E116" s="1">
        <v>5016</v>
      </c>
      <c r="F116">
        <v>0</v>
      </c>
      <c r="G116" s="1">
        <v>13339</v>
      </c>
      <c r="H116" s="1">
        <v>4246</v>
      </c>
      <c r="I116">
        <v>1</v>
      </c>
      <c r="J116">
        <v>1</v>
      </c>
      <c r="K116">
        <v>0</v>
      </c>
      <c r="L116">
        <v>2.68</v>
      </c>
      <c r="M116">
        <v>0.85</v>
      </c>
      <c r="N116">
        <v>1</v>
      </c>
    </row>
    <row r="117" spans="1:14" x14ac:dyDescent="0.25">
      <c r="A117">
        <v>2018</v>
      </c>
      <c r="B117" t="s">
        <v>86</v>
      </c>
      <c r="C117" t="s">
        <v>19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86</v>
      </c>
      <c r="C118" t="s">
        <v>19</v>
      </c>
      <c r="D118" t="s">
        <v>89</v>
      </c>
      <c r="E118" s="1">
        <v>3854</v>
      </c>
      <c r="F118">
        <v>0</v>
      </c>
      <c r="G118" s="1">
        <v>11009</v>
      </c>
      <c r="H118" s="1">
        <v>3651</v>
      </c>
      <c r="I118">
        <v>1</v>
      </c>
      <c r="J118">
        <v>0.8</v>
      </c>
      <c r="K118">
        <v>0</v>
      </c>
      <c r="L118">
        <v>2.23</v>
      </c>
      <c r="M118">
        <v>0.74</v>
      </c>
      <c r="N118">
        <v>1</v>
      </c>
    </row>
    <row r="119" spans="1:14" x14ac:dyDescent="0.25">
      <c r="A119">
        <v>2016</v>
      </c>
      <c r="B119" t="s">
        <v>86</v>
      </c>
      <c r="C119" t="s">
        <v>19</v>
      </c>
      <c r="D119" t="s">
        <v>89</v>
      </c>
      <c r="E119">
        <v>0</v>
      </c>
      <c r="I119">
        <v>2</v>
      </c>
      <c r="J119">
        <v>0</v>
      </c>
      <c r="N119">
        <v>2</v>
      </c>
    </row>
    <row r="120" spans="1:14" x14ac:dyDescent="0.25">
      <c r="A120">
        <v>2015</v>
      </c>
      <c r="B120" t="s">
        <v>86</v>
      </c>
      <c r="C120" t="s">
        <v>19</v>
      </c>
      <c r="D120" t="s">
        <v>89</v>
      </c>
      <c r="E120" s="1">
        <v>10367</v>
      </c>
      <c r="F120">
        <v>0</v>
      </c>
      <c r="G120" s="1">
        <v>24511</v>
      </c>
      <c r="H120" s="1">
        <v>7216</v>
      </c>
      <c r="I120">
        <v>1</v>
      </c>
      <c r="J120">
        <v>2</v>
      </c>
      <c r="K120">
        <v>0</v>
      </c>
      <c r="L120">
        <v>4.7699999999999996</v>
      </c>
      <c r="M120">
        <v>1.4</v>
      </c>
      <c r="N120">
        <v>1</v>
      </c>
    </row>
    <row r="121" spans="1:14" x14ac:dyDescent="0.25">
      <c r="A121">
        <v>2014</v>
      </c>
      <c r="B121" t="s">
        <v>86</v>
      </c>
      <c r="C121" t="s">
        <v>19</v>
      </c>
      <c r="D121" t="s">
        <v>89</v>
      </c>
      <c r="E121">
        <v>0</v>
      </c>
      <c r="I121">
        <v>2</v>
      </c>
      <c r="J121">
        <v>0</v>
      </c>
      <c r="N121">
        <v>2</v>
      </c>
    </row>
    <row r="122" spans="1:14" x14ac:dyDescent="0.25">
      <c r="A122">
        <v>2013</v>
      </c>
      <c r="B122" t="s">
        <v>86</v>
      </c>
      <c r="C122" t="s">
        <v>19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86</v>
      </c>
      <c r="C123" t="s">
        <v>19</v>
      </c>
      <c r="D123" t="s">
        <v>89</v>
      </c>
      <c r="E123">
        <v>0</v>
      </c>
      <c r="I123">
        <v>2</v>
      </c>
      <c r="J123">
        <v>0</v>
      </c>
      <c r="N123">
        <v>2</v>
      </c>
    </row>
    <row r="124" spans="1:14" x14ac:dyDescent="0.25">
      <c r="A124">
        <v>2011</v>
      </c>
      <c r="B124" t="s">
        <v>86</v>
      </c>
      <c r="C124" t="s">
        <v>19</v>
      </c>
      <c r="D124" t="s">
        <v>89</v>
      </c>
      <c r="E124" s="1">
        <v>6846</v>
      </c>
      <c r="F124">
        <v>0</v>
      </c>
      <c r="G124" s="1">
        <v>16262</v>
      </c>
      <c r="H124" s="1">
        <v>4805</v>
      </c>
      <c r="I124">
        <v>1</v>
      </c>
      <c r="J124">
        <v>1.4</v>
      </c>
      <c r="K124">
        <v>0</v>
      </c>
      <c r="L124">
        <v>3.26</v>
      </c>
      <c r="M124">
        <v>0.96</v>
      </c>
      <c r="N124">
        <v>1</v>
      </c>
    </row>
    <row r="125" spans="1:14" x14ac:dyDescent="0.25">
      <c r="A125">
        <v>2010</v>
      </c>
      <c r="B125" t="s">
        <v>86</v>
      </c>
      <c r="C125" t="s">
        <v>19</v>
      </c>
      <c r="D125" t="s">
        <v>89</v>
      </c>
      <c r="E125" s="1">
        <v>2044</v>
      </c>
      <c r="F125">
        <v>0</v>
      </c>
      <c r="G125" s="1">
        <v>6682</v>
      </c>
      <c r="H125" s="1">
        <v>2366</v>
      </c>
      <c r="I125">
        <v>1</v>
      </c>
      <c r="J125">
        <v>0.4</v>
      </c>
      <c r="K125">
        <v>0</v>
      </c>
      <c r="L125">
        <v>1.34</v>
      </c>
      <c r="M125">
        <v>0.47</v>
      </c>
      <c r="N125">
        <v>1</v>
      </c>
    </row>
    <row r="126" spans="1:14" x14ac:dyDescent="0.25">
      <c r="A126">
        <v>2009</v>
      </c>
      <c r="B126" t="s">
        <v>86</v>
      </c>
      <c r="C126" t="s">
        <v>19</v>
      </c>
      <c r="D126" t="s">
        <v>89</v>
      </c>
      <c r="E126" s="1">
        <v>14037</v>
      </c>
      <c r="F126">
        <v>0</v>
      </c>
      <c r="G126" s="1">
        <v>31265</v>
      </c>
      <c r="H126" s="1">
        <v>8790</v>
      </c>
      <c r="I126">
        <v>1</v>
      </c>
      <c r="J126">
        <v>2.9</v>
      </c>
      <c r="K126">
        <v>0</v>
      </c>
      <c r="L126">
        <v>6.35</v>
      </c>
      <c r="M126">
        <v>1.78</v>
      </c>
      <c r="N126">
        <v>1</v>
      </c>
    </row>
    <row r="127" spans="1:14" x14ac:dyDescent="0.25">
      <c r="A127">
        <v>2008</v>
      </c>
      <c r="B127" t="s">
        <v>86</v>
      </c>
      <c r="C127" t="s">
        <v>19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86</v>
      </c>
      <c r="C128" t="s">
        <v>19</v>
      </c>
      <c r="D128" t="s">
        <v>89</v>
      </c>
      <c r="E128" s="1">
        <v>11522</v>
      </c>
      <c r="F128" s="1">
        <v>2202</v>
      </c>
      <c r="G128" s="1">
        <v>20841</v>
      </c>
      <c r="H128" s="1">
        <v>4755</v>
      </c>
      <c r="I128">
        <v>1</v>
      </c>
      <c r="J128">
        <v>2.5</v>
      </c>
      <c r="K128">
        <v>0.51</v>
      </c>
      <c r="L128">
        <v>4.45</v>
      </c>
      <c r="M128">
        <v>1</v>
      </c>
      <c r="N128">
        <v>1</v>
      </c>
    </row>
    <row r="129" spans="1:14" x14ac:dyDescent="0.25">
      <c r="A129">
        <v>2006</v>
      </c>
      <c r="B129" t="s">
        <v>86</v>
      </c>
      <c r="C129" t="s">
        <v>19</v>
      </c>
      <c r="D129" t="s">
        <v>89</v>
      </c>
      <c r="E129">
        <v>0</v>
      </c>
      <c r="I129">
        <v>2</v>
      </c>
      <c r="J129">
        <v>0</v>
      </c>
      <c r="N129">
        <v>2</v>
      </c>
    </row>
    <row r="130" spans="1:14" x14ac:dyDescent="0.25">
      <c r="A130">
        <v>2005</v>
      </c>
      <c r="B130" t="s">
        <v>86</v>
      </c>
      <c r="C130" t="s">
        <v>19</v>
      </c>
      <c r="D130" t="s">
        <v>89</v>
      </c>
      <c r="E130" s="1">
        <v>17168</v>
      </c>
      <c r="F130">
        <v>0</v>
      </c>
      <c r="G130" s="1">
        <v>34837</v>
      </c>
      <c r="H130" s="1">
        <v>9015</v>
      </c>
      <c r="I130">
        <v>1</v>
      </c>
      <c r="J130">
        <v>3.9</v>
      </c>
      <c r="K130">
        <v>0</v>
      </c>
      <c r="L130">
        <v>7.92</v>
      </c>
      <c r="M130">
        <v>2.04</v>
      </c>
      <c r="N130">
        <v>1</v>
      </c>
    </row>
    <row r="131" spans="1:14" x14ac:dyDescent="0.25">
      <c r="A131">
        <v>2004</v>
      </c>
      <c r="B131" t="s">
        <v>86</v>
      </c>
      <c r="C131" t="s">
        <v>19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86</v>
      </c>
      <c r="C132" t="s">
        <v>19</v>
      </c>
      <c r="D132" t="s">
        <v>89</v>
      </c>
      <c r="E132" s="1">
        <v>3384</v>
      </c>
      <c r="F132">
        <v>0</v>
      </c>
      <c r="G132" s="1">
        <v>9937</v>
      </c>
      <c r="H132" s="1">
        <v>3344</v>
      </c>
      <c r="I132">
        <v>1</v>
      </c>
      <c r="J132">
        <v>0.7</v>
      </c>
      <c r="K132">
        <v>0</v>
      </c>
      <c r="L132">
        <v>2.17</v>
      </c>
      <c r="M132">
        <v>0.73</v>
      </c>
      <c r="N132">
        <v>1</v>
      </c>
    </row>
    <row r="133" spans="1:14" x14ac:dyDescent="0.25">
      <c r="A133">
        <v>2002</v>
      </c>
      <c r="B133" t="s">
        <v>86</v>
      </c>
      <c r="C133" t="s">
        <v>19</v>
      </c>
      <c r="D133" t="s">
        <v>89</v>
      </c>
      <c r="E133" s="1">
        <v>2445</v>
      </c>
      <c r="F133">
        <v>0</v>
      </c>
      <c r="G133" s="1">
        <v>7365</v>
      </c>
      <c r="H133" s="1">
        <v>2510</v>
      </c>
      <c r="I133">
        <v>1</v>
      </c>
      <c r="J133">
        <v>0.5</v>
      </c>
      <c r="K133">
        <v>0</v>
      </c>
      <c r="L133">
        <v>1.63</v>
      </c>
      <c r="M133">
        <v>0.56000000000000005</v>
      </c>
      <c r="N133">
        <v>1</v>
      </c>
    </row>
    <row r="134" spans="1:14" x14ac:dyDescent="0.25">
      <c r="A134">
        <v>2001</v>
      </c>
      <c r="B134" t="s">
        <v>86</v>
      </c>
      <c r="C134" t="s">
        <v>19</v>
      </c>
      <c r="D134" t="s">
        <v>89</v>
      </c>
      <c r="E134" s="1">
        <v>2319</v>
      </c>
      <c r="F134">
        <v>0</v>
      </c>
      <c r="G134" s="1">
        <v>7689</v>
      </c>
      <c r="H134" s="1">
        <v>2740</v>
      </c>
      <c r="I134">
        <v>1</v>
      </c>
      <c r="J134">
        <v>0.5</v>
      </c>
      <c r="K134">
        <v>0</v>
      </c>
      <c r="L134">
        <v>1.63</v>
      </c>
      <c r="M134">
        <v>0.57999999999999996</v>
      </c>
      <c r="N134">
        <v>1</v>
      </c>
    </row>
    <row r="135" spans="1:14" x14ac:dyDescent="0.25">
      <c r="A135">
        <v>2000</v>
      </c>
      <c r="B135" t="s">
        <v>86</v>
      </c>
      <c r="C135" t="s">
        <v>19</v>
      </c>
      <c r="D135" t="s">
        <v>89</v>
      </c>
      <c r="E135" s="1">
        <v>9797</v>
      </c>
      <c r="F135">
        <v>0</v>
      </c>
      <c r="G135" s="1">
        <v>21094</v>
      </c>
      <c r="H135" s="1">
        <v>5764</v>
      </c>
      <c r="I135">
        <v>1</v>
      </c>
      <c r="J135">
        <v>2.1</v>
      </c>
      <c r="K135">
        <v>0</v>
      </c>
      <c r="L135">
        <v>4.47</v>
      </c>
      <c r="M135">
        <v>1.22</v>
      </c>
      <c r="N135">
        <v>1</v>
      </c>
    </row>
    <row r="136" spans="1:14" x14ac:dyDescent="0.25">
      <c r="A136">
        <v>1999</v>
      </c>
      <c r="B136" t="s">
        <v>86</v>
      </c>
      <c r="C136" t="s">
        <v>19</v>
      </c>
      <c r="D136" t="s">
        <v>89</v>
      </c>
      <c r="E136" s="1">
        <v>13418</v>
      </c>
      <c r="F136">
        <v>0</v>
      </c>
      <c r="G136" s="1">
        <v>28203</v>
      </c>
      <c r="H136" s="1">
        <v>7543</v>
      </c>
      <c r="I136">
        <v>1</v>
      </c>
      <c r="J136">
        <v>2.8</v>
      </c>
      <c r="K136">
        <v>0</v>
      </c>
      <c r="L136">
        <v>5.83</v>
      </c>
      <c r="M136">
        <v>1.55</v>
      </c>
      <c r="N136">
        <v>1</v>
      </c>
    </row>
    <row r="137" spans="1:14" x14ac:dyDescent="0.25">
      <c r="A137">
        <v>1998</v>
      </c>
      <c r="B137" t="s">
        <v>86</v>
      </c>
      <c r="C137" t="s">
        <v>19</v>
      </c>
      <c r="D137" t="s">
        <v>89</v>
      </c>
      <c r="E137" s="1">
        <v>7708</v>
      </c>
      <c r="F137">
        <v>0</v>
      </c>
      <c r="G137" s="1">
        <v>16502</v>
      </c>
      <c r="H137" s="1">
        <v>4487</v>
      </c>
      <c r="I137">
        <v>1</v>
      </c>
      <c r="J137">
        <v>1.6</v>
      </c>
      <c r="K137">
        <v>0</v>
      </c>
      <c r="L137">
        <v>3.32</v>
      </c>
      <c r="M137">
        <v>0.9</v>
      </c>
      <c r="N137">
        <v>1</v>
      </c>
    </row>
    <row r="138" spans="1:14" x14ac:dyDescent="0.25">
      <c r="A138">
        <v>1997</v>
      </c>
      <c r="B138" t="s">
        <v>86</v>
      </c>
      <c r="C138" t="s">
        <v>19</v>
      </c>
      <c r="D138" t="s">
        <v>89</v>
      </c>
      <c r="E138" s="1">
        <v>7287</v>
      </c>
      <c r="F138">
        <v>0</v>
      </c>
      <c r="G138" s="1">
        <v>17959</v>
      </c>
      <c r="H138" s="1">
        <v>5445</v>
      </c>
      <c r="I138">
        <v>1</v>
      </c>
      <c r="J138">
        <v>1.5</v>
      </c>
      <c r="K138">
        <v>0</v>
      </c>
      <c r="L138">
        <v>3.68</v>
      </c>
      <c r="M138">
        <v>1.1100000000000001</v>
      </c>
      <c r="N138">
        <v>1</v>
      </c>
    </row>
    <row r="139" spans="1:14" x14ac:dyDescent="0.25">
      <c r="A139">
        <v>1996</v>
      </c>
      <c r="B139" t="s">
        <v>86</v>
      </c>
      <c r="C139" t="s">
        <v>19</v>
      </c>
      <c r="D139" t="s">
        <v>89</v>
      </c>
      <c r="E139">
        <v>0</v>
      </c>
      <c r="I139">
        <v>2</v>
      </c>
      <c r="J139">
        <v>0</v>
      </c>
      <c r="N139">
        <v>2</v>
      </c>
    </row>
    <row r="140" spans="1:14" x14ac:dyDescent="0.25">
      <c r="A140">
        <v>1995</v>
      </c>
      <c r="B140" t="s">
        <v>86</v>
      </c>
      <c r="C140" t="s">
        <v>19</v>
      </c>
      <c r="D140" t="s">
        <v>89</v>
      </c>
      <c r="E140" s="1">
        <v>18581</v>
      </c>
      <c r="F140" s="1">
        <v>3557</v>
      </c>
      <c r="G140" s="1">
        <v>33606</v>
      </c>
      <c r="H140" s="1">
        <v>7666</v>
      </c>
      <c r="I140">
        <v>1</v>
      </c>
      <c r="J140">
        <v>3.8</v>
      </c>
      <c r="K140">
        <v>0.77</v>
      </c>
      <c r="L140">
        <v>6.91</v>
      </c>
      <c r="M140">
        <v>1.57</v>
      </c>
      <c r="N140">
        <v>1</v>
      </c>
    </row>
    <row r="141" spans="1:14" x14ac:dyDescent="0.25">
      <c r="A141">
        <v>1994</v>
      </c>
      <c r="B141" t="s">
        <v>86</v>
      </c>
      <c r="C141" t="s">
        <v>19</v>
      </c>
      <c r="D141" t="s">
        <v>89</v>
      </c>
      <c r="E141" s="1">
        <v>6762</v>
      </c>
      <c r="F141">
        <v>0</v>
      </c>
      <c r="G141" s="1">
        <v>16175</v>
      </c>
      <c r="H141" s="1">
        <v>4803</v>
      </c>
      <c r="I141">
        <v>1</v>
      </c>
      <c r="J141">
        <v>1.4</v>
      </c>
      <c r="K141">
        <v>0</v>
      </c>
      <c r="L141">
        <v>3.36</v>
      </c>
      <c r="M141">
        <v>1</v>
      </c>
      <c r="N141">
        <v>1</v>
      </c>
    </row>
    <row r="142" spans="1:14" x14ac:dyDescent="0.25">
      <c r="A142">
        <v>1993</v>
      </c>
      <c r="B142" t="s">
        <v>86</v>
      </c>
      <c r="C142" t="s">
        <v>19</v>
      </c>
      <c r="D142" t="s">
        <v>89</v>
      </c>
      <c r="E142" s="1">
        <v>15578</v>
      </c>
      <c r="F142">
        <v>0</v>
      </c>
      <c r="G142" s="1">
        <v>33135</v>
      </c>
      <c r="H142" s="1">
        <v>8958</v>
      </c>
      <c r="I142">
        <v>1</v>
      </c>
      <c r="J142">
        <v>3.1</v>
      </c>
      <c r="K142">
        <v>0</v>
      </c>
      <c r="L142">
        <v>6.59</v>
      </c>
      <c r="M142">
        <v>1.78</v>
      </c>
      <c r="N142">
        <v>1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ABF0-63C8-4EDF-8843-AACA83F22DFC}">
  <dimension ref="A1:AA142"/>
  <sheetViews>
    <sheetView topLeftCell="M18" workbookViewId="0">
      <selection activeCell="U29" sqref="U29"/>
    </sheetView>
  </sheetViews>
  <sheetFormatPr defaultRowHeight="15" x14ac:dyDescent="0.25"/>
  <cols>
    <col min="17" max="17" width="21" bestFit="1" customWidth="1"/>
    <col min="18" max="22" width="15.5703125" bestFit="1" customWidth="1"/>
    <col min="23" max="23" width="12" bestFit="1" customWidth="1"/>
  </cols>
  <sheetData>
    <row r="1" spans="1:27" ht="15.75" thickBot="1" x14ac:dyDescent="0.3">
      <c r="A1" t="s">
        <v>101</v>
      </c>
      <c r="Q1" s="22" t="s">
        <v>1</v>
      </c>
      <c r="R1" s="22"/>
      <c r="S1" s="22"/>
    </row>
    <row r="2" spans="1:27" ht="15.75" thickBot="1" x14ac:dyDescent="0.3">
      <c r="A2" t="s">
        <v>2</v>
      </c>
      <c r="B2" t="s">
        <v>81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Q2" s="19" t="s">
        <v>2</v>
      </c>
      <c r="R2" s="20" t="s">
        <v>15</v>
      </c>
      <c r="S2" s="21" t="s">
        <v>16</v>
      </c>
    </row>
    <row r="3" spans="1:27" x14ac:dyDescent="0.25">
      <c r="A3">
        <v>2020</v>
      </c>
      <c r="B3" t="s">
        <v>82</v>
      </c>
      <c r="C3" t="s">
        <v>19</v>
      </c>
      <c r="D3" t="s">
        <v>89</v>
      </c>
      <c r="E3" s="1">
        <v>20466</v>
      </c>
      <c r="F3" s="1">
        <v>2880</v>
      </c>
      <c r="G3" s="1">
        <v>38053</v>
      </c>
      <c r="H3" s="1">
        <v>8973</v>
      </c>
      <c r="I3">
        <v>1</v>
      </c>
      <c r="J3">
        <v>0.2</v>
      </c>
      <c r="K3">
        <v>0.03</v>
      </c>
      <c r="L3">
        <v>0.38</v>
      </c>
      <c r="M3">
        <v>0.09</v>
      </c>
      <c r="N3">
        <v>1</v>
      </c>
      <c r="Q3" s="14">
        <v>2015</v>
      </c>
      <c r="R3" s="3">
        <v>0.57530899129294044</v>
      </c>
      <c r="S3" s="3">
        <v>0.28078424821877895</v>
      </c>
    </row>
    <row r="4" spans="1:27" x14ac:dyDescent="0.25">
      <c r="A4">
        <v>2019</v>
      </c>
      <c r="B4" t="s">
        <v>82</v>
      </c>
      <c r="C4" t="s">
        <v>19</v>
      </c>
      <c r="D4" t="s">
        <v>89</v>
      </c>
      <c r="E4" s="1">
        <v>22606</v>
      </c>
      <c r="F4" s="1">
        <v>3116</v>
      </c>
      <c r="G4" s="1">
        <v>42096</v>
      </c>
      <c r="H4" s="1">
        <v>9944</v>
      </c>
      <c r="I4">
        <v>0</v>
      </c>
      <c r="J4">
        <v>0.2</v>
      </c>
      <c r="K4">
        <v>0.03</v>
      </c>
      <c r="L4">
        <v>0.43</v>
      </c>
      <c r="M4">
        <v>0.1</v>
      </c>
      <c r="N4">
        <v>0</v>
      </c>
      <c r="Q4" s="14">
        <v>2016</v>
      </c>
      <c r="R4" s="3">
        <v>0.42461677186654645</v>
      </c>
      <c r="S4" s="3">
        <v>0.43002774424709989</v>
      </c>
    </row>
    <row r="5" spans="1:27" x14ac:dyDescent="0.25">
      <c r="A5">
        <v>2018</v>
      </c>
      <c r="B5" t="s">
        <v>82</v>
      </c>
      <c r="C5" t="s">
        <v>19</v>
      </c>
      <c r="D5" t="s">
        <v>89</v>
      </c>
      <c r="E5" s="1">
        <v>21594</v>
      </c>
      <c r="F5" s="1">
        <v>3521</v>
      </c>
      <c r="G5" s="1">
        <v>39668</v>
      </c>
      <c r="H5" s="1">
        <v>9221</v>
      </c>
      <c r="I5">
        <v>0</v>
      </c>
      <c r="J5">
        <v>0.2</v>
      </c>
      <c r="K5">
        <v>0.04</v>
      </c>
      <c r="L5">
        <v>0.41</v>
      </c>
      <c r="M5">
        <v>0.09</v>
      </c>
      <c r="N5">
        <v>0</v>
      </c>
      <c r="Q5" s="14">
        <v>2017</v>
      </c>
      <c r="R5" s="3">
        <v>7.6573413651650102E-2</v>
      </c>
      <c r="S5" s="3">
        <v>0.10165416412278171</v>
      </c>
    </row>
    <row r="6" spans="1:27" x14ac:dyDescent="0.25">
      <c r="A6">
        <v>2017</v>
      </c>
      <c r="B6" t="s">
        <v>82</v>
      </c>
      <c r="C6" t="s">
        <v>19</v>
      </c>
      <c r="D6" t="s">
        <v>89</v>
      </c>
      <c r="E6" s="1">
        <v>17835</v>
      </c>
      <c r="F6" s="1">
        <v>1198</v>
      </c>
      <c r="G6" s="1">
        <v>34471</v>
      </c>
      <c r="H6" s="1">
        <v>8488</v>
      </c>
      <c r="I6">
        <v>0</v>
      </c>
      <c r="J6">
        <v>0.2</v>
      </c>
      <c r="K6">
        <v>0.01</v>
      </c>
      <c r="L6">
        <v>0.36</v>
      </c>
      <c r="M6">
        <v>0.09</v>
      </c>
      <c r="N6">
        <v>0</v>
      </c>
      <c r="Q6" s="14">
        <v>2018</v>
      </c>
      <c r="R6" s="3">
        <v>0.20664843862426249</v>
      </c>
      <c r="S6" s="3">
        <v>0.13686010220968561</v>
      </c>
    </row>
    <row r="7" spans="1:27" ht="15.75" thickBot="1" x14ac:dyDescent="0.3">
      <c r="A7">
        <v>2016</v>
      </c>
      <c r="B7" t="s">
        <v>82</v>
      </c>
      <c r="C7" t="s">
        <v>19</v>
      </c>
      <c r="D7" t="s">
        <v>89</v>
      </c>
      <c r="E7" s="1">
        <v>5710</v>
      </c>
      <c r="F7">
        <v>0</v>
      </c>
      <c r="G7" s="1">
        <v>14291</v>
      </c>
      <c r="H7" s="1">
        <v>4378</v>
      </c>
      <c r="I7">
        <v>1</v>
      </c>
      <c r="J7">
        <v>0.1</v>
      </c>
      <c r="K7">
        <v>0</v>
      </c>
      <c r="L7">
        <v>0.15</v>
      </c>
      <c r="M7">
        <v>0.05</v>
      </c>
      <c r="N7">
        <v>1</v>
      </c>
      <c r="Q7" s="16">
        <v>2019</v>
      </c>
      <c r="R7" s="28">
        <v>8.4328984291376169E-2</v>
      </c>
      <c r="S7" s="3">
        <v>9.6609744340668352E-2</v>
      </c>
    </row>
    <row r="8" spans="1:27" x14ac:dyDescent="0.25">
      <c r="A8">
        <v>2015</v>
      </c>
      <c r="B8" t="s">
        <v>82</v>
      </c>
      <c r="C8" t="s">
        <v>19</v>
      </c>
      <c r="D8" t="s">
        <v>89</v>
      </c>
      <c r="E8" s="1">
        <v>19778</v>
      </c>
      <c r="F8">
        <v>0</v>
      </c>
      <c r="G8" s="1">
        <v>40275</v>
      </c>
      <c r="H8" s="1">
        <v>10458</v>
      </c>
      <c r="I8">
        <v>1</v>
      </c>
      <c r="J8">
        <v>0.2</v>
      </c>
      <c r="K8">
        <v>0</v>
      </c>
      <c r="L8">
        <v>0.43</v>
      </c>
      <c r="M8">
        <v>0.11</v>
      </c>
      <c r="N8">
        <v>1</v>
      </c>
    </row>
    <row r="9" spans="1:27" x14ac:dyDescent="0.25">
      <c r="A9">
        <v>2014</v>
      </c>
      <c r="B9" t="s">
        <v>82</v>
      </c>
      <c r="C9" t="s">
        <v>19</v>
      </c>
      <c r="D9" t="s">
        <v>89</v>
      </c>
      <c r="E9" s="1">
        <v>23279</v>
      </c>
      <c r="F9" s="1">
        <v>1910</v>
      </c>
      <c r="G9" s="1">
        <v>44648</v>
      </c>
      <c r="H9" s="1">
        <v>10903</v>
      </c>
      <c r="I9">
        <v>1</v>
      </c>
      <c r="J9">
        <v>0.3</v>
      </c>
      <c r="K9">
        <v>0.02</v>
      </c>
      <c r="L9">
        <v>0.49</v>
      </c>
      <c r="M9">
        <v>0.12</v>
      </c>
      <c r="N9">
        <v>1</v>
      </c>
      <c r="Q9" s="22" t="s">
        <v>21</v>
      </c>
      <c r="R9" s="22"/>
      <c r="S9" s="22"/>
      <c r="T9" s="22"/>
    </row>
    <row r="10" spans="1:27" x14ac:dyDescent="0.25">
      <c r="A10">
        <v>2013</v>
      </c>
      <c r="B10" t="s">
        <v>82</v>
      </c>
      <c r="C10" t="s">
        <v>19</v>
      </c>
      <c r="D10" t="s">
        <v>89</v>
      </c>
      <c r="E10" s="1">
        <v>25272</v>
      </c>
      <c r="F10" s="1">
        <v>3684</v>
      </c>
      <c r="G10" s="1">
        <v>46859</v>
      </c>
      <c r="H10" s="1">
        <v>11014</v>
      </c>
      <c r="I10">
        <v>1</v>
      </c>
      <c r="J10">
        <v>0.3</v>
      </c>
      <c r="K10">
        <v>0.04</v>
      </c>
      <c r="L10">
        <v>0.51</v>
      </c>
      <c r="M10">
        <v>0.12</v>
      </c>
      <c r="N10">
        <v>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X10" t="s">
        <v>28</v>
      </c>
      <c r="Y10" t="s">
        <v>29</v>
      </c>
      <c r="Z10" t="s">
        <v>30</v>
      </c>
      <c r="AA10" t="s">
        <v>31</v>
      </c>
    </row>
    <row r="11" spans="1:27" x14ac:dyDescent="0.25">
      <c r="A11">
        <v>2012</v>
      </c>
      <c r="B11" t="s">
        <v>82</v>
      </c>
      <c r="C11" t="s">
        <v>19</v>
      </c>
      <c r="D11" t="s">
        <v>89</v>
      </c>
      <c r="E11" s="1">
        <v>50481</v>
      </c>
      <c r="F11" s="1">
        <v>16996</v>
      </c>
      <c r="G11" s="1">
        <v>83967</v>
      </c>
      <c r="H11" s="1">
        <v>17085</v>
      </c>
      <c r="I11">
        <v>1</v>
      </c>
      <c r="J11">
        <v>0.6</v>
      </c>
      <c r="K11">
        <v>0.19</v>
      </c>
      <c r="L11">
        <v>0.94</v>
      </c>
      <c r="M11">
        <v>0.19</v>
      </c>
      <c r="N11">
        <v>1</v>
      </c>
      <c r="Q11">
        <v>2015</v>
      </c>
      <c r="R11">
        <f>R3</f>
        <v>0.57530899129294044</v>
      </c>
      <c r="S11">
        <f>1/(S3^2)</f>
        <v>12.683949927544191</v>
      </c>
      <c r="T11">
        <f>R11*S11</f>
        <v>7.2971904384256137</v>
      </c>
      <c r="U11">
        <f>S11*R11^2</f>
        <v>4.1981392704031295</v>
      </c>
      <c r="V11">
        <f>S11^2</f>
        <v>160.88258576444829</v>
      </c>
      <c r="X11">
        <f>1/(S3^2+$S$31)</f>
        <v>12.683949927544191</v>
      </c>
      <c r="Y11">
        <f>X11*R11</f>
        <v>7.2971904384256137</v>
      </c>
      <c r="Z11">
        <f>X11*R11^2</f>
        <v>4.1981392704031295</v>
      </c>
      <c r="AA11">
        <f>X11^2</f>
        <v>160.88258576444829</v>
      </c>
    </row>
    <row r="12" spans="1:27" x14ac:dyDescent="0.25">
      <c r="A12">
        <v>2011</v>
      </c>
      <c r="B12" t="s">
        <v>82</v>
      </c>
      <c r="C12" t="s">
        <v>19</v>
      </c>
      <c r="D12" t="s">
        <v>89</v>
      </c>
      <c r="E12" s="1">
        <v>14065</v>
      </c>
      <c r="F12">
        <v>0</v>
      </c>
      <c r="G12" s="1">
        <v>28449</v>
      </c>
      <c r="H12" s="1">
        <v>7339</v>
      </c>
      <c r="I12">
        <v>1</v>
      </c>
      <c r="J12">
        <v>0.2</v>
      </c>
      <c r="K12">
        <v>0</v>
      </c>
      <c r="L12">
        <v>0.33</v>
      </c>
      <c r="M12">
        <v>0.08</v>
      </c>
      <c r="N12">
        <v>1</v>
      </c>
      <c r="Q12">
        <v>2016</v>
      </c>
      <c r="R12">
        <f>R4</f>
        <v>0.42461677186654645</v>
      </c>
      <c r="S12">
        <f t="shared" ref="S12:S15" si="0">1/(S4^2)</f>
        <v>5.4076309869022854</v>
      </c>
      <c r="T12">
        <f t="shared" ref="T12:T15" si="1">R12*S12</f>
        <v>2.2961708131039553</v>
      </c>
      <c r="U12">
        <f t="shared" ref="U12:U15" si="2">S12*R12^2</f>
        <v>0.97499263831438465</v>
      </c>
      <c r="V12">
        <f t="shared" ref="V12:V15" si="3">S12^2</f>
        <v>29.242472890505784</v>
      </c>
      <c r="X12">
        <f>1/(S4^2+$S$31)</f>
        <v>5.4076309869022854</v>
      </c>
      <c r="Y12">
        <f t="shared" ref="Y12:Y15" si="4">X12*R12</f>
        <v>2.2961708131039553</v>
      </c>
      <c r="Z12">
        <f t="shared" ref="Z12:Z15" si="5">X12*R12^2</f>
        <v>0.97499263831438465</v>
      </c>
      <c r="AA12">
        <f>X12^2</f>
        <v>29.242472890505784</v>
      </c>
    </row>
    <row r="13" spans="1:27" x14ac:dyDescent="0.25">
      <c r="A13">
        <v>2010</v>
      </c>
      <c r="B13" t="s">
        <v>82</v>
      </c>
      <c r="C13" t="s">
        <v>19</v>
      </c>
      <c r="D13" t="s">
        <v>89</v>
      </c>
      <c r="E13" s="1">
        <v>61084</v>
      </c>
      <c r="F13" s="1">
        <v>23053</v>
      </c>
      <c r="G13" s="1">
        <v>99114</v>
      </c>
      <c r="H13" s="1">
        <v>19404</v>
      </c>
      <c r="I13">
        <v>1</v>
      </c>
      <c r="J13">
        <v>0.7</v>
      </c>
      <c r="K13">
        <v>0.27</v>
      </c>
      <c r="L13">
        <v>1.17</v>
      </c>
      <c r="M13">
        <v>0.23</v>
      </c>
      <c r="N13">
        <v>1</v>
      </c>
      <c r="Q13">
        <v>2017</v>
      </c>
      <c r="R13">
        <f>R5</f>
        <v>7.6573413651650102E-2</v>
      </c>
      <c r="S13">
        <f t="shared" si="0"/>
        <v>96.771985740783265</v>
      </c>
      <c r="T13">
        <f t="shared" si="1"/>
        <v>7.4101612940205825</v>
      </c>
      <c r="U13">
        <f t="shared" si="2"/>
        <v>0.56742134599248484</v>
      </c>
      <c r="V13">
        <f t="shared" si="3"/>
        <v>9364.8172242143592</v>
      </c>
      <c r="X13">
        <f>1/(S5^2+$S$31)</f>
        <v>96.771985740783265</v>
      </c>
      <c r="Y13">
        <f t="shared" si="4"/>
        <v>7.4101612940205825</v>
      </c>
      <c r="Z13">
        <f t="shared" si="5"/>
        <v>0.56742134599248484</v>
      </c>
      <c r="AA13">
        <f>X13^2</f>
        <v>9364.8172242143592</v>
      </c>
    </row>
    <row r="14" spans="1:27" x14ac:dyDescent="0.25">
      <c r="A14">
        <v>2009</v>
      </c>
      <c r="B14" t="s">
        <v>82</v>
      </c>
      <c r="C14" t="s">
        <v>19</v>
      </c>
      <c r="D14" t="s">
        <v>89</v>
      </c>
      <c r="E14" s="1">
        <v>4881</v>
      </c>
      <c r="F14">
        <v>0</v>
      </c>
      <c r="G14" s="1">
        <v>14267</v>
      </c>
      <c r="H14" s="1">
        <v>4788</v>
      </c>
      <c r="I14">
        <v>1</v>
      </c>
      <c r="J14">
        <v>0.1</v>
      </c>
      <c r="K14">
        <v>0</v>
      </c>
      <c r="L14">
        <v>0.17</v>
      </c>
      <c r="M14">
        <v>0.06</v>
      </c>
      <c r="N14">
        <v>1</v>
      </c>
      <c r="Q14">
        <v>2018</v>
      </c>
      <c r="R14">
        <f>R6</f>
        <v>0.20664843862426249</v>
      </c>
      <c r="S14">
        <f t="shared" si="0"/>
        <v>53.388323087304869</v>
      </c>
      <c r="T14">
        <f t="shared" si="1"/>
        <v>11.032613606759217</v>
      </c>
      <c r="U14">
        <f t="shared" si="2"/>
        <v>2.2798723757815851</v>
      </c>
      <c r="V14">
        <f t="shared" si="3"/>
        <v>2850.3130420744501</v>
      </c>
      <c r="X14">
        <f>1/(S6^2+$S$31)</f>
        <v>53.388323087304869</v>
      </c>
      <c r="Y14">
        <f t="shared" si="4"/>
        <v>11.032613606759217</v>
      </c>
      <c r="Z14">
        <f t="shared" si="5"/>
        <v>2.2798723757815851</v>
      </c>
      <c r="AA14">
        <f>X14^2</f>
        <v>2850.3130420744501</v>
      </c>
    </row>
    <row r="15" spans="1:27" x14ac:dyDescent="0.25">
      <c r="A15">
        <v>2008</v>
      </c>
      <c r="B15" t="s">
        <v>82</v>
      </c>
      <c r="C15" t="s">
        <v>19</v>
      </c>
      <c r="D15" t="s">
        <v>89</v>
      </c>
      <c r="E15" s="1">
        <v>13717</v>
      </c>
      <c r="F15">
        <v>0</v>
      </c>
      <c r="G15" s="1">
        <v>32085</v>
      </c>
      <c r="H15" s="1">
        <v>9372</v>
      </c>
      <c r="I15">
        <v>1</v>
      </c>
      <c r="J15">
        <v>0.2</v>
      </c>
      <c r="K15">
        <v>0</v>
      </c>
      <c r="L15">
        <v>0.39</v>
      </c>
      <c r="M15">
        <v>0.11</v>
      </c>
      <c r="N15">
        <v>1</v>
      </c>
      <c r="Q15">
        <v>2019</v>
      </c>
      <c r="R15">
        <f>R7</f>
        <v>8.4328984291376169E-2</v>
      </c>
      <c r="S15">
        <f t="shared" si="0"/>
        <v>107.14160165486018</v>
      </c>
      <c r="T15">
        <f t="shared" si="1"/>
        <v>9.0351424429055864</v>
      </c>
      <c r="U15">
        <f t="shared" si="2"/>
        <v>0.76192438513813132</v>
      </c>
      <c r="V15">
        <f t="shared" si="3"/>
        <v>11479.322805168738</v>
      </c>
      <c r="X15">
        <f>1/(S7^2+$S$31)</f>
        <v>107.14160165486018</v>
      </c>
      <c r="Y15">
        <f t="shared" si="4"/>
        <v>9.0351424429055864</v>
      </c>
      <c r="Z15">
        <f t="shared" si="5"/>
        <v>0.76192438513813132</v>
      </c>
      <c r="AA15">
        <f>X15^2</f>
        <v>11479.322805168738</v>
      </c>
    </row>
    <row r="16" spans="1:27" x14ac:dyDescent="0.25">
      <c r="A16">
        <v>2007</v>
      </c>
      <c r="B16" t="s">
        <v>82</v>
      </c>
      <c r="C16" t="s">
        <v>19</v>
      </c>
      <c r="D16" t="s">
        <v>89</v>
      </c>
      <c r="E16" s="1">
        <v>29624</v>
      </c>
      <c r="F16" s="1">
        <v>11223</v>
      </c>
      <c r="G16" s="1">
        <v>48025</v>
      </c>
      <c r="H16" s="1">
        <v>9389</v>
      </c>
      <c r="I16">
        <v>1</v>
      </c>
      <c r="J16">
        <v>0.4</v>
      </c>
      <c r="K16">
        <v>0.14000000000000001</v>
      </c>
      <c r="L16">
        <v>0.59</v>
      </c>
      <c r="M16">
        <v>0.11</v>
      </c>
      <c r="N16">
        <v>1</v>
      </c>
      <c r="Q16" s="23" t="s">
        <v>33</v>
      </c>
      <c r="R16" s="23"/>
      <c r="S16">
        <f>SUM(S11:S15)</f>
        <v>275.39349139739477</v>
      </c>
      <c r="T16">
        <f t="shared" ref="T16:V16" si="6">SUM(T11:T15)</f>
        <v>37.071278595214956</v>
      </c>
      <c r="U16">
        <f t="shared" si="6"/>
        <v>8.7823500156297154</v>
      </c>
      <c r="V16">
        <f t="shared" si="6"/>
        <v>23884.578130112503</v>
      </c>
      <c r="X16">
        <f>SUM(X11:X15)</f>
        <v>275.39349139739477</v>
      </c>
      <c r="Y16">
        <f>SUM(Y11:Y15)</f>
        <v>37.071278595214956</v>
      </c>
      <c r="Z16">
        <f>SUM(Z11:Z15)</f>
        <v>8.7823500156297154</v>
      </c>
      <c r="AA16">
        <f t="shared" ref="AA16" si="7">SUM(AA11:AA15)</f>
        <v>23884.578130112503</v>
      </c>
    </row>
    <row r="17" spans="1:27" x14ac:dyDescent="0.25">
      <c r="A17">
        <v>2006</v>
      </c>
      <c r="B17" t="s">
        <v>82</v>
      </c>
      <c r="C17" t="s">
        <v>19</v>
      </c>
      <c r="D17" t="s">
        <v>89</v>
      </c>
      <c r="E17" s="1">
        <v>36124</v>
      </c>
      <c r="F17" s="1">
        <v>9235</v>
      </c>
      <c r="G17" s="1">
        <v>63012</v>
      </c>
      <c r="H17" s="1">
        <v>13719</v>
      </c>
      <c r="I17">
        <v>1</v>
      </c>
      <c r="J17">
        <v>0.5</v>
      </c>
      <c r="K17">
        <v>0.12</v>
      </c>
      <c r="L17">
        <v>0.78</v>
      </c>
      <c r="M17">
        <v>0.17</v>
      </c>
      <c r="N17">
        <v>1</v>
      </c>
    </row>
    <row r="18" spans="1:27" x14ac:dyDescent="0.25">
      <c r="A18">
        <v>2005</v>
      </c>
      <c r="B18" t="s">
        <v>82</v>
      </c>
      <c r="C18" t="s">
        <v>19</v>
      </c>
      <c r="D18" t="s">
        <v>89</v>
      </c>
      <c r="E18" s="1">
        <v>23747</v>
      </c>
      <c r="F18" s="1">
        <v>2393</v>
      </c>
      <c r="G18" s="1">
        <v>45101</v>
      </c>
      <c r="H18" s="1">
        <v>10895</v>
      </c>
      <c r="I18">
        <v>1</v>
      </c>
      <c r="J18">
        <v>0.3</v>
      </c>
      <c r="K18">
        <v>0.03</v>
      </c>
      <c r="L18">
        <v>0.56999999999999995</v>
      </c>
      <c r="M18">
        <v>0.14000000000000001</v>
      </c>
      <c r="N18">
        <v>1</v>
      </c>
      <c r="Q18" s="44" t="s">
        <v>34</v>
      </c>
      <c r="R18" s="44"/>
      <c r="S18" s="8">
        <f>U16-((T16^2)/S16)</f>
        <v>3.7921097245077036</v>
      </c>
      <c r="Y18" s="24" t="s">
        <v>35</v>
      </c>
      <c r="Z18" s="8">
        <f>Z16-(Y16^2)/X16</f>
        <v>3.7921097245077036</v>
      </c>
    </row>
    <row r="19" spans="1:27" x14ac:dyDescent="0.25">
      <c r="A19">
        <v>2004</v>
      </c>
      <c r="B19" t="s">
        <v>82</v>
      </c>
      <c r="C19" t="s">
        <v>19</v>
      </c>
      <c r="D19" t="s">
        <v>89</v>
      </c>
      <c r="E19" s="1">
        <v>27130</v>
      </c>
      <c r="F19" s="1">
        <v>5441</v>
      </c>
      <c r="G19" s="1">
        <v>48820</v>
      </c>
      <c r="H19" s="1">
        <v>11066</v>
      </c>
      <c r="I19">
        <v>1</v>
      </c>
      <c r="J19">
        <v>0.3</v>
      </c>
      <c r="K19">
        <v>7.0000000000000007E-2</v>
      </c>
      <c r="L19">
        <v>0.63</v>
      </c>
      <c r="M19">
        <v>0.14000000000000001</v>
      </c>
      <c r="N19">
        <v>1</v>
      </c>
      <c r="Q19" s="44" t="s">
        <v>36</v>
      </c>
      <c r="R19" s="44"/>
      <c r="S19">
        <f>COUNT(Q3:Q7)-1</f>
        <v>4</v>
      </c>
      <c r="Y19" s="24" t="s">
        <v>37</v>
      </c>
      <c r="Z19">
        <f>COUNT(Q11:Q15)-1</f>
        <v>4</v>
      </c>
    </row>
    <row r="20" spans="1:27" x14ac:dyDescent="0.25">
      <c r="A20">
        <v>2003</v>
      </c>
      <c r="B20" t="s">
        <v>82</v>
      </c>
      <c r="C20" t="s">
        <v>19</v>
      </c>
      <c r="D20" t="s">
        <v>89</v>
      </c>
      <c r="E20" s="1">
        <v>31472</v>
      </c>
      <c r="F20" s="1">
        <v>7522</v>
      </c>
      <c r="G20" s="1">
        <v>55423</v>
      </c>
      <c r="H20" s="1">
        <v>12220</v>
      </c>
      <c r="I20">
        <v>1</v>
      </c>
      <c r="J20">
        <v>0.4</v>
      </c>
      <c r="K20">
        <v>0.1</v>
      </c>
      <c r="L20">
        <v>0.72</v>
      </c>
      <c r="M20">
        <v>0.16</v>
      </c>
      <c r="N20">
        <v>1</v>
      </c>
      <c r="Q20" s="44" t="s">
        <v>38</v>
      </c>
      <c r="R20" s="44"/>
      <c r="S20" s="4">
        <f>MAX(0,(S18-S19)/S18)</f>
        <v>0</v>
      </c>
      <c r="Y20" s="24" t="s">
        <v>39</v>
      </c>
      <c r="Z20" s="4">
        <f>MAX(0,(Z18-Z19)/Z18)</f>
        <v>0</v>
      </c>
    </row>
    <row r="21" spans="1:27" x14ac:dyDescent="0.25">
      <c r="A21">
        <v>2002</v>
      </c>
      <c r="B21" t="s">
        <v>82</v>
      </c>
      <c r="C21" t="s">
        <v>19</v>
      </c>
      <c r="D21" t="s">
        <v>89</v>
      </c>
      <c r="E21" s="1">
        <v>55563</v>
      </c>
      <c r="F21" s="1">
        <v>21690</v>
      </c>
      <c r="G21" s="1">
        <v>89436</v>
      </c>
      <c r="H21" s="1">
        <v>17282</v>
      </c>
      <c r="I21">
        <v>0</v>
      </c>
      <c r="J21">
        <v>0.8</v>
      </c>
      <c r="K21">
        <v>0.28999999999999998</v>
      </c>
      <c r="L21">
        <v>1.21</v>
      </c>
      <c r="M21">
        <v>0.23</v>
      </c>
      <c r="N21">
        <v>0</v>
      </c>
    </row>
    <row r="22" spans="1:27" x14ac:dyDescent="0.25">
      <c r="A22">
        <v>2001</v>
      </c>
      <c r="B22" t="s">
        <v>82</v>
      </c>
      <c r="C22" t="s">
        <v>19</v>
      </c>
      <c r="D22" t="s">
        <v>89</v>
      </c>
      <c r="E22" s="1">
        <v>86546</v>
      </c>
      <c r="F22" s="1">
        <v>43598</v>
      </c>
      <c r="G22" s="1">
        <v>129494</v>
      </c>
      <c r="H22" s="1">
        <v>21913</v>
      </c>
      <c r="I22">
        <v>1</v>
      </c>
      <c r="J22">
        <v>1.2</v>
      </c>
      <c r="K22">
        <v>0.6</v>
      </c>
      <c r="L22">
        <v>1.78</v>
      </c>
      <c r="M22">
        <v>0.3</v>
      </c>
      <c r="N22">
        <v>1</v>
      </c>
      <c r="Q22" s="42" t="s">
        <v>42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A23">
        <v>2000</v>
      </c>
      <c r="B23" t="s">
        <v>82</v>
      </c>
      <c r="C23" t="s">
        <v>19</v>
      </c>
      <c r="D23" t="s">
        <v>89</v>
      </c>
      <c r="E23" s="1">
        <v>41527</v>
      </c>
      <c r="F23" s="1">
        <v>14153</v>
      </c>
      <c r="G23" s="1">
        <v>68901</v>
      </c>
      <c r="H23" s="1">
        <v>13967</v>
      </c>
      <c r="I23">
        <v>0</v>
      </c>
      <c r="J23">
        <v>0.6</v>
      </c>
      <c r="K23">
        <v>0.2</v>
      </c>
      <c r="L23">
        <v>0.96</v>
      </c>
      <c r="M23">
        <v>0.2</v>
      </c>
      <c r="N2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5">
      <c r="A24">
        <v>1999</v>
      </c>
      <c r="B24" t="s">
        <v>82</v>
      </c>
      <c r="C24" t="s">
        <v>19</v>
      </c>
      <c r="D24" t="s">
        <v>89</v>
      </c>
      <c r="E24" s="1">
        <v>57481</v>
      </c>
      <c r="F24" s="1">
        <v>22098</v>
      </c>
      <c r="G24" s="1">
        <v>92865</v>
      </c>
      <c r="H24" s="1">
        <v>18053</v>
      </c>
      <c r="I24">
        <v>0</v>
      </c>
      <c r="J24">
        <v>0.8</v>
      </c>
      <c r="K24">
        <v>0.31</v>
      </c>
      <c r="L24">
        <v>1.31</v>
      </c>
      <c r="M24">
        <v>0.26</v>
      </c>
      <c r="N24">
        <v>0</v>
      </c>
    </row>
    <row r="25" spans="1:27" x14ac:dyDescent="0.25">
      <c r="A25">
        <v>1998</v>
      </c>
      <c r="B25" t="s">
        <v>82</v>
      </c>
      <c r="C25" t="s">
        <v>19</v>
      </c>
      <c r="D25" t="s">
        <v>89</v>
      </c>
      <c r="E25" s="1">
        <v>33044</v>
      </c>
      <c r="F25" s="1">
        <v>11409</v>
      </c>
      <c r="G25" s="1">
        <v>54679</v>
      </c>
      <c r="H25" s="1">
        <v>11038</v>
      </c>
      <c r="I25">
        <v>1</v>
      </c>
      <c r="J25">
        <v>0.5</v>
      </c>
      <c r="K25">
        <v>0.17</v>
      </c>
      <c r="L25">
        <v>0.79</v>
      </c>
      <c r="M25">
        <v>0.16</v>
      </c>
      <c r="N25">
        <v>1</v>
      </c>
      <c r="Q25" s="46" t="s">
        <v>43</v>
      </c>
      <c r="R25" s="46"/>
      <c r="S25" s="5"/>
      <c r="T25" s="5"/>
    </row>
    <row r="26" spans="1:27" x14ac:dyDescent="0.25">
      <c r="A26">
        <v>1997</v>
      </c>
      <c r="B26" t="s">
        <v>82</v>
      </c>
      <c r="C26" t="s">
        <v>19</v>
      </c>
      <c r="D26" t="s">
        <v>89</v>
      </c>
      <c r="E26" s="1">
        <v>21710</v>
      </c>
      <c r="F26" s="1">
        <v>1753</v>
      </c>
      <c r="G26" s="1">
        <v>41668</v>
      </c>
      <c r="H26" s="1">
        <v>10182</v>
      </c>
      <c r="I26">
        <v>1</v>
      </c>
      <c r="J26">
        <v>0.3</v>
      </c>
      <c r="K26">
        <v>0.03</v>
      </c>
      <c r="L26">
        <v>0.62</v>
      </c>
      <c r="M26">
        <v>0.15</v>
      </c>
      <c r="N26">
        <v>1</v>
      </c>
      <c r="Q26" s="40" t="s">
        <v>44</v>
      </c>
      <c r="R26" s="40"/>
      <c r="S26" s="29">
        <f>T16/S16</f>
        <v>0.13461203606195921</v>
      </c>
      <c r="T26" s="7"/>
      <c r="AA26" s="10"/>
    </row>
    <row r="27" spans="1:27" x14ac:dyDescent="0.25">
      <c r="A27">
        <v>1996</v>
      </c>
      <c r="B27" t="s">
        <v>82</v>
      </c>
      <c r="C27" t="s">
        <v>19</v>
      </c>
      <c r="D27" t="s">
        <v>89</v>
      </c>
      <c r="E27" s="1">
        <v>43707</v>
      </c>
      <c r="F27" s="1">
        <v>17248</v>
      </c>
      <c r="G27" s="1">
        <v>70165</v>
      </c>
      <c r="H27" s="1">
        <v>13500</v>
      </c>
      <c r="I27">
        <v>0</v>
      </c>
      <c r="J27">
        <v>0.7</v>
      </c>
      <c r="K27">
        <v>0.26</v>
      </c>
      <c r="L27">
        <v>1.05</v>
      </c>
      <c r="M27">
        <v>0.2</v>
      </c>
      <c r="N27">
        <v>0</v>
      </c>
      <c r="Q27" s="44" t="s">
        <v>16</v>
      </c>
      <c r="R27" s="44"/>
      <c r="S27" s="7">
        <f>SQRT(1/S16)</f>
        <v>6.0259172570042228E-2</v>
      </c>
      <c r="T27" s="7"/>
      <c r="AA27" s="10"/>
    </row>
    <row r="28" spans="1:27" x14ac:dyDescent="0.25">
      <c r="A28">
        <v>1995</v>
      </c>
      <c r="B28" t="s">
        <v>82</v>
      </c>
      <c r="C28" t="s">
        <v>19</v>
      </c>
      <c r="D28" t="s">
        <v>89</v>
      </c>
      <c r="E28" s="1">
        <v>56801</v>
      </c>
      <c r="F28" s="1">
        <v>27423</v>
      </c>
      <c r="G28" s="1">
        <v>86180</v>
      </c>
      <c r="H28" s="1">
        <v>14989</v>
      </c>
      <c r="I28">
        <v>0</v>
      </c>
      <c r="J28">
        <v>0.9</v>
      </c>
      <c r="K28">
        <v>0.42</v>
      </c>
      <c r="L28">
        <v>1.31</v>
      </c>
      <c r="M28">
        <v>0.23</v>
      </c>
      <c r="N28">
        <v>0</v>
      </c>
      <c r="Q28" s="40" t="s">
        <v>45</v>
      </c>
      <c r="R28" s="40"/>
      <c r="S28" s="35">
        <f>S26-1.96*S27</f>
        <v>1.6504057824676441E-2</v>
      </c>
      <c r="T28" s="36">
        <f>S26+1.96*S27</f>
        <v>0.25272001429924196</v>
      </c>
    </row>
    <row r="29" spans="1:27" x14ac:dyDescent="0.25">
      <c r="A29">
        <v>1994</v>
      </c>
      <c r="B29" t="s">
        <v>82</v>
      </c>
      <c r="C29" t="s">
        <v>19</v>
      </c>
      <c r="D29" t="s">
        <v>89</v>
      </c>
      <c r="E29" s="1">
        <v>25494</v>
      </c>
      <c r="F29" s="1">
        <v>5836</v>
      </c>
      <c r="G29" s="1">
        <v>45152</v>
      </c>
      <c r="H29" s="1">
        <v>10030</v>
      </c>
      <c r="I29">
        <v>1</v>
      </c>
      <c r="J29">
        <v>0.4</v>
      </c>
      <c r="K29">
        <v>0.09</v>
      </c>
      <c r="L29">
        <v>0.7</v>
      </c>
      <c r="M29">
        <v>0.15</v>
      </c>
      <c r="N29">
        <v>1</v>
      </c>
      <c r="S29" s="7"/>
      <c r="T29" s="7"/>
    </row>
    <row r="30" spans="1:27" x14ac:dyDescent="0.25">
      <c r="A30">
        <v>1993</v>
      </c>
      <c r="B30" t="s">
        <v>82</v>
      </c>
      <c r="C30" t="s">
        <v>19</v>
      </c>
      <c r="D30" t="s">
        <v>89</v>
      </c>
      <c r="E30" s="1">
        <v>87174</v>
      </c>
      <c r="F30" s="1">
        <v>39483</v>
      </c>
      <c r="G30" s="1">
        <v>134865</v>
      </c>
      <c r="H30" s="1">
        <v>24333</v>
      </c>
      <c r="I30">
        <v>0</v>
      </c>
      <c r="J30">
        <v>1.4</v>
      </c>
      <c r="K30">
        <v>0.62</v>
      </c>
      <c r="L30">
        <v>2.11</v>
      </c>
      <c r="M30">
        <v>0.38</v>
      </c>
      <c r="N30">
        <v>0</v>
      </c>
      <c r="Q30" s="43" t="s">
        <v>46</v>
      </c>
      <c r="R30" s="43"/>
      <c r="S30" s="30"/>
      <c r="T30" s="30"/>
    </row>
    <row r="31" spans="1:27" x14ac:dyDescent="0.25">
      <c r="A31">
        <v>2020</v>
      </c>
      <c r="B31" t="s">
        <v>83</v>
      </c>
      <c r="C31" t="s">
        <v>19</v>
      </c>
      <c r="D31" t="s">
        <v>89</v>
      </c>
      <c r="E31" s="1">
        <v>3398</v>
      </c>
      <c r="F31">
        <v>0</v>
      </c>
      <c r="G31" s="1">
        <v>9647</v>
      </c>
      <c r="H31" s="1">
        <v>3188</v>
      </c>
      <c r="I31">
        <v>1</v>
      </c>
      <c r="J31">
        <v>0</v>
      </c>
      <c r="N31">
        <v>2</v>
      </c>
      <c r="Q31" s="44" t="s">
        <v>47</v>
      </c>
      <c r="R31" s="44"/>
      <c r="S31" s="7">
        <f>MAX(0,(S18-S19)/(S16-(V16/S16)))</f>
        <v>0</v>
      </c>
      <c r="T31" s="7"/>
    </row>
    <row r="32" spans="1:27" x14ac:dyDescent="0.25">
      <c r="A32">
        <v>2019</v>
      </c>
      <c r="B32" t="s">
        <v>83</v>
      </c>
      <c r="C32" t="s">
        <v>19</v>
      </c>
      <c r="D32" t="s">
        <v>89</v>
      </c>
      <c r="E32">
        <v>0</v>
      </c>
      <c r="I32">
        <v>2</v>
      </c>
      <c r="J32">
        <v>0</v>
      </c>
      <c r="N32">
        <v>2</v>
      </c>
      <c r="Q32" s="40" t="s">
        <v>44</v>
      </c>
      <c r="R32" s="40"/>
      <c r="S32" s="35">
        <f>Y16/X16</f>
        <v>0.13461203606195921</v>
      </c>
      <c r="T32" s="7"/>
    </row>
    <row r="33" spans="1:23" x14ac:dyDescent="0.25">
      <c r="A33">
        <v>2018</v>
      </c>
      <c r="B33" t="s">
        <v>83</v>
      </c>
      <c r="C33" t="s">
        <v>19</v>
      </c>
      <c r="D33" t="s">
        <v>89</v>
      </c>
      <c r="E33" s="1">
        <v>16595</v>
      </c>
      <c r="F33" s="1">
        <v>1151</v>
      </c>
      <c r="G33" s="1">
        <v>32040</v>
      </c>
      <c r="H33" s="1">
        <v>7880</v>
      </c>
      <c r="I33">
        <v>1</v>
      </c>
      <c r="J33">
        <v>0.1</v>
      </c>
      <c r="K33">
        <v>0.01</v>
      </c>
      <c r="L33">
        <v>0.25</v>
      </c>
      <c r="M33">
        <v>0.06</v>
      </c>
      <c r="N33">
        <v>1</v>
      </c>
      <c r="Q33" s="44" t="s">
        <v>16</v>
      </c>
      <c r="R33" s="44"/>
      <c r="S33" s="7">
        <f>SQRT(1/X16)</f>
        <v>6.0259172570042228E-2</v>
      </c>
      <c r="T33" s="7"/>
    </row>
    <row r="34" spans="1:23" x14ac:dyDescent="0.25">
      <c r="A34">
        <v>2017</v>
      </c>
      <c r="B34" t="s">
        <v>83</v>
      </c>
      <c r="C34" t="s">
        <v>19</v>
      </c>
      <c r="D34" t="s">
        <v>89</v>
      </c>
      <c r="E34" s="1">
        <v>3298</v>
      </c>
      <c r="F34">
        <v>0</v>
      </c>
      <c r="G34" s="1">
        <v>9879</v>
      </c>
      <c r="H34" s="1">
        <v>3358</v>
      </c>
      <c r="I34">
        <v>1</v>
      </c>
      <c r="J34">
        <v>0</v>
      </c>
      <c r="N34">
        <v>2</v>
      </c>
      <c r="Q34" s="40" t="s">
        <v>45</v>
      </c>
      <c r="R34" s="40"/>
      <c r="S34" s="35">
        <f>S32-1.96*S33</f>
        <v>1.6504057824676441E-2</v>
      </c>
      <c r="T34" s="35">
        <f>S32+1.96*S33</f>
        <v>0.25272001429924196</v>
      </c>
    </row>
    <row r="35" spans="1:23" x14ac:dyDescent="0.25">
      <c r="A35">
        <v>2016</v>
      </c>
      <c r="B35" t="s">
        <v>83</v>
      </c>
      <c r="C35" t="s">
        <v>19</v>
      </c>
      <c r="D35" t="s">
        <v>89</v>
      </c>
      <c r="E35">
        <v>671</v>
      </c>
      <c r="F35">
        <v>0</v>
      </c>
      <c r="G35" s="1">
        <v>3420</v>
      </c>
      <c r="H35" s="1">
        <v>1403</v>
      </c>
      <c r="I35">
        <v>1</v>
      </c>
      <c r="J35">
        <v>0</v>
      </c>
      <c r="N35">
        <v>2</v>
      </c>
    </row>
    <row r="36" spans="1:23" x14ac:dyDescent="0.25">
      <c r="A36">
        <v>2015</v>
      </c>
      <c r="B36" t="s">
        <v>83</v>
      </c>
      <c r="C36" t="s">
        <v>19</v>
      </c>
      <c r="D36" t="s">
        <v>89</v>
      </c>
      <c r="E36" s="1">
        <v>2876</v>
      </c>
      <c r="F36">
        <v>0</v>
      </c>
      <c r="G36" s="1">
        <v>9841</v>
      </c>
      <c r="H36" s="1">
        <v>3553</v>
      </c>
      <c r="I36">
        <v>1</v>
      </c>
      <c r="J36">
        <v>0</v>
      </c>
      <c r="N36">
        <v>2</v>
      </c>
    </row>
    <row r="37" spans="1:23" x14ac:dyDescent="0.25">
      <c r="A37">
        <v>2014</v>
      </c>
      <c r="B37" t="s">
        <v>83</v>
      </c>
      <c r="C37" t="s">
        <v>19</v>
      </c>
      <c r="D37" t="s">
        <v>89</v>
      </c>
      <c r="E37">
        <v>0</v>
      </c>
      <c r="I37">
        <v>2</v>
      </c>
      <c r="J37">
        <v>0</v>
      </c>
      <c r="N37">
        <v>2</v>
      </c>
      <c r="Q37" s="2" t="s">
        <v>14</v>
      </c>
      <c r="R37" s="2" t="s">
        <v>81</v>
      </c>
    </row>
    <row r="38" spans="1:23" x14ac:dyDescent="0.25">
      <c r="A38">
        <v>2013</v>
      </c>
      <c r="B38" t="s">
        <v>83</v>
      </c>
      <c r="C38" t="s">
        <v>19</v>
      </c>
      <c r="D38" t="s">
        <v>89</v>
      </c>
      <c r="E38" s="1">
        <v>3038</v>
      </c>
      <c r="F38">
        <v>0</v>
      </c>
      <c r="G38" s="1">
        <v>8906</v>
      </c>
      <c r="H38" s="1">
        <v>2994</v>
      </c>
      <c r="I38">
        <v>1</v>
      </c>
      <c r="J38">
        <v>0</v>
      </c>
      <c r="N38">
        <v>2</v>
      </c>
      <c r="Q38" s="2" t="s">
        <v>2</v>
      </c>
      <c r="R38" t="s">
        <v>85</v>
      </c>
      <c r="S38" t="s">
        <v>83</v>
      </c>
      <c r="T38" t="s">
        <v>82</v>
      </c>
      <c r="U38" t="s">
        <v>86</v>
      </c>
      <c r="V38" t="s">
        <v>84</v>
      </c>
      <c r="W38" t="s">
        <v>20</v>
      </c>
    </row>
    <row r="39" spans="1:23" x14ac:dyDescent="0.25">
      <c r="A39">
        <v>2012</v>
      </c>
      <c r="B39" t="s">
        <v>83</v>
      </c>
      <c r="C39" t="s">
        <v>19</v>
      </c>
      <c r="D39" t="s">
        <v>89</v>
      </c>
      <c r="E39" s="1">
        <v>6444</v>
      </c>
      <c r="F39">
        <v>0</v>
      </c>
      <c r="G39" s="1">
        <v>17085</v>
      </c>
      <c r="H39" s="1">
        <v>5429</v>
      </c>
      <c r="I39">
        <v>1</v>
      </c>
      <c r="J39">
        <v>0.1</v>
      </c>
      <c r="K39">
        <v>0</v>
      </c>
      <c r="L39">
        <v>0.14000000000000001</v>
      </c>
      <c r="M39">
        <v>0.04</v>
      </c>
      <c r="N39">
        <v>1</v>
      </c>
      <c r="Q39">
        <v>2015</v>
      </c>
      <c r="R39">
        <v>44732</v>
      </c>
      <c r="S39">
        <v>2876</v>
      </c>
      <c r="T39">
        <v>19778</v>
      </c>
      <c r="U39">
        <v>10367</v>
      </c>
      <c r="V39">
        <v>0</v>
      </c>
      <c r="W39">
        <v>77753</v>
      </c>
    </row>
    <row r="40" spans="1:23" x14ac:dyDescent="0.25">
      <c r="A40">
        <v>2011</v>
      </c>
      <c r="B40" t="s">
        <v>83</v>
      </c>
      <c r="C40" t="s">
        <v>19</v>
      </c>
      <c r="D40" t="s">
        <v>89</v>
      </c>
      <c r="E40" s="1">
        <v>2495</v>
      </c>
      <c r="F40">
        <v>0</v>
      </c>
      <c r="G40" s="1">
        <v>7815</v>
      </c>
      <c r="H40" s="1">
        <v>2714</v>
      </c>
      <c r="I40">
        <v>1</v>
      </c>
      <c r="J40">
        <v>0</v>
      </c>
      <c r="N40">
        <v>2</v>
      </c>
      <c r="Q40">
        <v>2016</v>
      </c>
      <c r="R40">
        <v>4709</v>
      </c>
      <c r="S40">
        <v>671</v>
      </c>
      <c r="T40">
        <v>5710</v>
      </c>
      <c r="U40">
        <v>0</v>
      </c>
      <c r="V40">
        <v>0</v>
      </c>
      <c r="W40">
        <v>11090</v>
      </c>
    </row>
    <row r="41" spans="1:23" x14ac:dyDescent="0.25">
      <c r="A41">
        <v>2010</v>
      </c>
      <c r="B41" t="s">
        <v>83</v>
      </c>
      <c r="C41" t="s">
        <v>19</v>
      </c>
      <c r="D41" t="s">
        <v>89</v>
      </c>
      <c r="E41">
        <v>0</v>
      </c>
      <c r="I41">
        <v>2</v>
      </c>
      <c r="J41">
        <v>0</v>
      </c>
      <c r="N41">
        <v>2</v>
      </c>
      <c r="Q41">
        <v>2017</v>
      </c>
      <c r="R41">
        <v>2072</v>
      </c>
      <c r="S41">
        <v>3298</v>
      </c>
      <c r="T41">
        <v>17835</v>
      </c>
      <c r="U41">
        <v>3854</v>
      </c>
      <c r="V41">
        <v>0</v>
      </c>
      <c r="W41">
        <v>27059</v>
      </c>
    </row>
    <row r="42" spans="1:23" x14ac:dyDescent="0.25">
      <c r="A42">
        <v>2009</v>
      </c>
      <c r="B42" t="s">
        <v>83</v>
      </c>
      <c r="C42" t="s">
        <v>19</v>
      </c>
      <c r="D42" t="s">
        <v>89</v>
      </c>
      <c r="E42" s="1">
        <v>3324</v>
      </c>
      <c r="F42">
        <v>0</v>
      </c>
      <c r="G42" s="1">
        <v>10898</v>
      </c>
      <c r="H42" s="1">
        <v>3865</v>
      </c>
      <c r="I42">
        <v>1</v>
      </c>
      <c r="J42">
        <v>0</v>
      </c>
      <c r="N42">
        <v>2</v>
      </c>
      <c r="Q42">
        <v>2018</v>
      </c>
      <c r="R42">
        <v>10052</v>
      </c>
      <c r="S42">
        <v>16595</v>
      </c>
      <c r="T42">
        <v>21594</v>
      </c>
      <c r="U42">
        <v>0</v>
      </c>
      <c r="V42">
        <v>402</v>
      </c>
      <c r="W42">
        <v>48643</v>
      </c>
    </row>
    <row r="43" spans="1:23" x14ac:dyDescent="0.25">
      <c r="A43">
        <v>2008</v>
      </c>
      <c r="B43" t="s">
        <v>83</v>
      </c>
      <c r="C43" t="s">
        <v>19</v>
      </c>
      <c r="D43" t="s">
        <v>89</v>
      </c>
      <c r="E43" s="1">
        <v>15517</v>
      </c>
      <c r="F43">
        <v>0</v>
      </c>
      <c r="G43" s="1">
        <v>35185</v>
      </c>
      <c r="H43" s="1">
        <v>10035</v>
      </c>
      <c r="I43">
        <v>1</v>
      </c>
      <c r="J43">
        <v>0.1</v>
      </c>
      <c r="K43">
        <v>0</v>
      </c>
      <c r="L43">
        <v>0.28000000000000003</v>
      </c>
      <c r="M43">
        <v>0.08</v>
      </c>
      <c r="N43">
        <v>1</v>
      </c>
      <c r="Q43">
        <v>2019</v>
      </c>
      <c r="R43">
        <v>2915</v>
      </c>
      <c r="S43">
        <v>0</v>
      </c>
      <c r="T43">
        <v>22606</v>
      </c>
      <c r="U43">
        <v>5016</v>
      </c>
      <c r="V43">
        <v>4030</v>
      </c>
      <c r="W43">
        <v>34567</v>
      </c>
    </row>
    <row r="44" spans="1:23" x14ac:dyDescent="0.25">
      <c r="A44">
        <v>2007</v>
      </c>
      <c r="B44" t="s">
        <v>83</v>
      </c>
      <c r="C44" t="s">
        <v>19</v>
      </c>
      <c r="D44" t="s">
        <v>89</v>
      </c>
      <c r="E44" s="1">
        <v>2452</v>
      </c>
      <c r="F44">
        <v>0</v>
      </c>
      <c r="G44" s="1">
        <v>5597</v>
      </c>
      <c r="H44" s="1">
        <v>1605</v>
      </c>
      <c r="I44">
        <v>1</v>
      </c>
      <c r="J44">
        <v>0</v>
      </c>
      <c r="N44">
        <v>2</v>
      </c>
      <c r="Q44" t="s">
        <v>20</v>
      </c>
      <c r="R44">
        <v>64480</v>
      </c>
      <c r="S44">
        <v>23440</v>
      </c>
      <c r="T44">
        <v>87523</v>
      </c>
      <c r="U44">
        <v>19237</v>
      </c>
      <c r="V44">
        <v>4432</v>
      </c>
      <c r="W44">
        <v>199112</v>
      </c>
    </row>
    <row r="45" spans="1:23" x14ac:dyDescent="0.25">
      <c r="A45">
        <v>2006</v>
      </c>
      <c r="B45" t="s">
        <v>83</v>
      </c>
      <c r="C45" t="s">
        <v>19</v>
      </c>
      <c r="D45" t="s">
        <v>89</v>
      </c>
      <c r="E45" s="1">
        <v>20773</v>
      </c>
      <c r="F45" s="1">
        <v>1338</v>
      </c>
      <c r="G45" s="1">
        <v>40207</v>
      </c>
      <c r="H45" s="1">
        <v>9916</v>
      </c>
      <c r="I45">
        <v>1</v>
      </c>
      <c r="J45">
        <v>0.2</v>
      </c>
      <c r="K45">
        <v>0.01</v>
      </c>
      <c r="L45">
        <v>0.32</v>
      </c>
      <c r="M45">
        <v>0.08</v>
      </c>
      <c r="N45">
        <v>1</v>
      </c>
    </row>
    <row r="46" spans="1:23" x14ac:dyDescent="0.25">
      <c r="A46">
        <v>2005</v>
      </c>
      <c r="B46" t="s">
        <v>83</v>
      </c>
      <c r="C46" t="s">
        <v>19</v>
      </c>
      <c r="D46" t="s">
        <v>89</v>
      </c>
      <c r="E46" s="1">
        <v>7103</v>
      </c>
      <c r="F46">
        <v>0</v>
      </c>
      <c r="G46" s="1">
        <v>17800</v>
      </c>
      <c r="H46" s="1">
        <v>5458</v>
      </c>
      <c r="I46">
        <v>1</v>
      </c>
      <c r="J46">
        <v>0.1</v>
      </c>
      <c r="K46">
        <v>0</v>
      </c>
      <c r="L46">
        <v>0.15</v>
      </c>
      <c r="M46">
        <v>0.04</v>
      </c>
      <c r="N46">
        <v>1</v>
      </c>
      <c r="Q46" s="2" t="s">
        <v>48</v>
      </c>
      <c r="R46" s="2" t="s">
        <v>81</v>
      </c>
    </row>
    <row r="47" spans="1:23" x14ac:dyDescent="0.25">
      <c r="A47">
        <v>2004</v>
      </c>
      <c r="B47" t="s">
        <v>83</v>
      </c>
      <c r="C47" t="s">
        <v>19</v>
      </c>
      <c r="D47" t="s">
        <v>89</v>
      </c>
      <c r="E47" s="1">
        <v>24325</v>
      </c>
      <c r="F47" s="1">
        <v>3957</v>
      </c>
      <c r="G47" s="1">
        <v>44693</v>
      </c>
      <c r="H47" s="1">
        <v>10392</v>
      </c>
      <c r="I47">
        <v>1</v>
      </c>
      <c r="J47">
        <v>0.2</v>
      </c>
      <c r="K47">
        <v>0.03</v>
      </c>
      <c r="L47">
        <v>0.37</v>
      </c>
      <c r="M47">
        <v>0.09</v>
      </c>
      <c r="N47">
        <v>1</v>
      </c>
      <c r="Q47" s="2" t="s">
        <v>2</v>
      </c>
      <c r="R47" t="s">
        <v>85</v>
      </c>
      <c r="S47" t="s">
        <v>83</v>
      </c>
      <c r="T47" t="s">
        <v>82</v>
      </c>
      <c r="U47" t="s">
        <v>86</v>
      </c>
      <c r="V47" t="s">
        <v>84</v>
      </c>
      <c r="W47" t="s">
        <v>20</v>
      </c>
    </row>
    <row r="48" spans="1:23" x14ac:dyDescent="0.25">
      <c r="A48">
        <v>2003</v>
      </c>
      <c r="B48" t="s">
        <v>83</v>
      </c>
      <c r="C48" t="s">
        <v>19</v>
      </c>
      <c r="D48" t="s">
        <v>89</v>
      </c>
      <c r="E48">
        <v>0</v>
      </c>
      <c r="I48">
        <v>2</v>
      </c>
      <c r="J48">
        <v>0</v>
      </c>
      <c r="N48">
        <v>2</v>
      </c>
      <c r="Q48">
        <v>2015</v>
      </c>
      <c r="R48">
        <v>16983</v>
      </c>
      <c r="S48">
        <v>3553</v>
      </c>
      <c r="T48">
        <v>10458</v>
      </c>
      <c r="U48">
        <v>7216</v>
      </c>
      <c r="W48">
        <v>9552.5</v>
      </c>
    </row>
    <row r="49" spans="1:23" x14ac:dyDescent="0.25">
      <c r="A49">
        <v>2002</v>
      </c>
      <c r="B49" t="s">
        <v>83</v>
      </c>
      <c r="C49" t="s">
        <v>19</v>
      </c>
      <c r="D49" t="s">
        <v>89</v>
      </c>
      <c r="E49" s="1">
        <v>2254</v>
      </c>
      <c r="F49">
        <v>0</v>
      </c>
      <c r="G49" s="1">
        <v>6951</v>
      </c>
      <c r="H49" s="1">
        <v>2396</v>
      </c>
      <c r="I49">
        <v>1</v>
      </c>
      <c r="J49">
        <v>0</v>
      </c>
      <c r="N49">
        <v>2</v>
      </c>
      <c r="Q49">
        <v>2016</v>
      </c>
      <c r="R49">
        <v>3940</v>
      </c>
      <c r="S49">
        <v>1403</v>
      </c>
      <c r="T49">
        <v>4378</v>
      </c>
      <c r="W49">
        <v>3240.3333333333335</v>
      </c>
    </row>
    <row r="50" spans="1:23" x14ac:dyDescent="0.25">
      <c r="A50">
        <v>2001</v>
      </c>
      <c r="B50" t="s">
        <v>83</v>
      </c>
      <c r="C50" t="s">
        <v>19</v>
      </c>
      <c r="D50" t="s">
        <v>89</v>
      </c>
      <c r="E50" s="1">
        <v>47046</v>
      </c>
      <c r="F50" s="1">
        <v>17498</v>
      </c>
      <c r="G50" s="1">
        <v>76593</v>
      </c>
      <c r="H50" s="1">
        <v>15076</v>
      </c>
      <c r="I50">
        <v>1</v>
      </c>
      <c r="J50">
        <v>0.4</v>
      </c>
      <c r="K50">
        <v>0.15</v>
      </c>
      <c r="L50">
        <v>0.66</v>
      </c>
      <c r="M50">
        <v>0.13</v>
      </c>
      <c r="N50">
        <v>1</v>
      </c>
      <c r="Q50">
        <v>2017</v>
      </c>
      <c r="R50">
        <v>2624</v>
      </c>
      <c r="S50">
        <v>3358</v>
      </c>
      <c r="T50">
        <v>8488</v>
      </c>
      <c r="U50">
        <v>3651</v>
      </c>
      <c r="W50">
        <v>4530.25</v>
      </c>
    </row>
    <row r="51" spans="1:23" x14ac:dyDescent="0.25">
      <c r="A51">
        <v>2000</v>
      </c>
      <c r="B51" t="s">
        <v>83</v>
      </c>
      <c r="C51" t="s">
        <v>19</v>
      </c>
      <c r="D51" t="s">
        <v>89</v>
      </c>
      <c r="E51" s="1">
        <v>4013</v>
      </c>
      <c r="F51">
        <v>0</v>
      </c>
      <c r="G51" s="1">
        <v>10748</v>
      </c>
      <c r="H51" s="1">
        <v>3436</v>
      </c>
      <c r="I51">
        <v>1</v>
      </c>
      <c r="J51">
        <v>0</v>
      </c>
      <c r="N51">
        <v>2</v>
      </c>
      <c r="Q51">
        <v>2018</v>
      </c>
      <c r="R51">
        <v>5873</v>
      </c>
      <c r="S51">
        <v>7880</v>
      </c>
      <c r="T51">
        <v>9221</v>
      </c>
      <c r="V51">
        <v>1013</v>
      </c>
      <c r="W51">
        <v>5996.75</v>
      </c>
    </row>
    <row r="52" spans="1:23" x14ac:dyDescent="0.25">
      <c r="A52">
        <v>1999</v>
      </c>
      <c r="B52" t="s">
        <v>83</v>
      </c>
      <c r="C52" t="s">
        <v>19</v>
      </c>
      <c r="D52" t="s">
        <v>89</v>
      </c>
      <c r="E52" s="1">
        <v>4410</v>
      </c>
      <c r="F52">
        <v>0</v>
      </c>
      <c r="G52" s="1">
        <v>12288</v>
      </c>
      <c r="H52" s="1">
        <v>4019</v>
      </c>
      <c r="I52">
        <v>1</v>
      </c>
      <c r="J52">
        <v>0</v>
      </c>
      <c r="N52">
        <v>2</v>
      </c>
      <c r="Q52">
        <v>2019</v>
      </c>
      <c r="R52">
        <v>3161</v>
      </c>
      <c r="T52">
        <v>9944</v>
      </c>
      <c r="U52">
        <v>4246</v>
      </c>
      <c r="V52">
        <v>3767</v>
      </c>
      <c r="W52">
        <v>5279.5</v>
      </c>
    </row>
    <row r="53" spans="1:23" x14ac:dyDescent="0.25">
      <c r="A53">
        <v>1998</v>
      </c>
      <c r="B53" t="s">
        <v>83</v>
      </c>
      <c r="C53" t="s">
        <v>19</v>
      </c>
      <c r="D53" t="s">
        <v>89</v>
      </c>
      <c r="E53" s="1">
        <v>4834</v>
      </c>
      <c r="F53">
        <v>0</v>
      </c>
      <c r="G53" s="1">
        <v>11511</v>
      </c>
      <c r="H53" s="1">
        <v>3407</v>
      </c>
      <c r="I53">
        <v>1</v>
      </c>
      <c r="J53">
        <v>0</v>
      </c>
      <c r="N53">
        <v>2</v>
      </c>
      <c r="Q53" t="s">
        <v>20</v>
      </c>
      <c r="R53">
        <v>6516.2</v>
      </c>
      <c r="S53">
        <v>4048.5</v>
      </c>
      <c r="T53">
        <v>8497.7999999999993</v>
      </c>
      <c r="U53">
        <v>5037.666666666667</v>
      </c>
      <c r="V53">
        <v>2390</v>
      </c>
      <c r="W53">
        <v>5850.3684210526317</v>
      </c>
    </row>
    <row r="54" spans="1:23" ht="15.75" thickBot="1" x14ac:dyDescent="0.3">
      <c r="A54">
        <v>1997</v>
      </c>
      <c r="B54" t="s">
        <v>83</v>
      </c>
      <c r="C54" t="s">
        <v>19</v>
      </c>
      <c r="D54" t="s">
        <v>89</v>
      </c>
      <c r="E54" s="1">
        <v>5557</v>
      </c>
      <c r="F54">
        <v>0</v>
      </c>
      <c r="G54" s="1">
        <v>14733</v>
      </c>
      <c r="H54" s="1">
        <v>4682</v>
      </c>
      <c r="I54">
        <v>1</v>
      </c>
      <c r="J54">
        <v>0</v>
      </c>
      <c r="N54">
        <v>2</v>
      </c>
    </row>
    <row r="55" spans="1:23" x14ac:dyDescent="0.25">
      <c r="A55">
        <v>1996</v>
      </c>
      <c r="B55" t="s">
        <v>83</v>
      </c>
      <c r="C55" t="s">
        <v>19</v>
      </c>
      <c r="D55" t="s">
        <v>89</v>
      </c>
      <c r="E55" s="1">
        <v>2157</v>
      </c>
      <c r="F55">
        <v>0</v>
      </c>
      <c r="G55" s="1">
        <v>6797</v>
      </c>
      <c r="H55" s="1">
        <v>2367</v>
      </c>
      <c r="I55">
        <v>1</v>
      </c>
      <c r="J55">
        <v>0</v>
      </c>
      <c r="N55">
        <v>2</v>
      </c>
      <c r="Q55" s="11" t="s">
        <v>2</v>
      </c>
      <c r="R55" s="12" t="s">
        <v>56</v>
      </c>
      <c r="S55" s="12" t="s">
        <v>57</v>
      </c>
      <c r="T55" s="12" t="s">
        <v>58</v>
      </c>
      <c r="U55" s="12" t="s">
        <v>59</v>
      </c>
      <c r="V55" s="12" t="s">
        <v>60</v>
      </c>
      <c r="W55" s="13" t="s">
        <v>61</v>
      </c>
    </row>
    <row r="56" spans="1:23" x14ac:dyDescent="0.25">
      <c r="A56">
        <v>1995</v>
      </c>
      <c r="B56" t="s">
        <v>83</v>
      </c>
      <c r="C56" t="s">
        <v>19</v>
      </c>
      <c r="D56" t="s">
        <v>89</v>
      </c>
      <c r="E56" s="1">
        <v>4544</v>
      </c>
      <c r="F56">
        <v>0</v>
      </c>
      <c r="G56" s="1">
        <v>11306</v>
      </c>
      <c r="H56" s="1">
        <v>3450</v>
      </c>
      <c r="I56">
        <v>1</v>
      </c>
      <c r="J56">
        <v>0</v>
      </c>
      <c r="N56">
        <v>2</v>
      </c>
      <c r="Q56" s="14">
        <v>2015</v>
      </c>
      <c r="R56">
        <v>77753</v>
      </c>
      <c r="S56">
        <v>44732</v>
      </c>
      <c r="T56" s="3">
        <f>S56/R56</f>
        <v>0.57530899129294044</v>
      </c>
      <c r="U56">
        <v>16983</v>
      </c>
      <c r="V56">
        <v>23846</v>
      </c>
      <c r="W56" s="31">
        <f>SQRT((U56/R56)^2+(V56*T56/R56)^2)</f>
        <v>0.28078424821877895</v>
      </c>
    </row>
    <row r="57" spans="1:23" x14ac:dyDescent="0.25">
      <c r="A57">
        <v>1994</v>
      </c>
      <c r="B57" t="s">
        <v>83</v>
      </c>
      <c r="C57" t="s">
        <v>19</v>
      </c>
      <c r="D57" t="s">
        <v>89</v>
      </c>
      <c r="E57" s="1">
        <v>9086</v>
      </c>
      <c r="F57">
        <v>0</v>
      </c>
      <c r="G57" s="1">
        <v>20142</v>
      </c>
      <c r="H57" s="1">
        <v>5641</v>
      </c>
      <c r="I57">
        <v>1</v>
      </c>
      <c r="J57">
        <v>0.1</v>
      </c>
      <c r="K57">
        <v>0</v>
      </c>
      <c r="L57">
        <v>0.18</v>
      </c>
      <c r="M57">
        <v>0.05</v>
      </c>
      <c r="N57">
        <v>1</v>
      </c>
      <c r="Q57" s="14">
        <v>2016</v>
      </c>
      <c r="R57">
        <v>11090</v>
      </c>
      <c r="S57">
        <v>4709</v>
      </c>
      <c r="T57" s="3">
        <f t="shared" ref="T57:T60" si="8">S57/R57</f>
        <v>0.42461677186654645</v>
      </c>
      <c r="U57">
        <v>3940</v>
      </c>
      <c r="V57">
        <v>6328</v>
      </c>
      <c r="W57" s="31">
        <f t="shared" ref="W57:W60" si="9">SQRT((U57/R57)^2+(V57*T57/R57)^2)</f>
        <v>0.43002774424709989</v>
      </c>
    </row>
    <row r="58" spans="1:23" x14ac:dyDescent="0.25">
      <c r="A58">
        <v>1993</v>
      </c>
      <c r="B58" t="s">
        <v>83</v>
      </c>
      <c r="C58" t="s">
        <v>19</v>
      </c>
      <c r="D58" t="s">
        <v>89</v>
      </c>
      <c r="E58" s="1">
        <v>54202</v>
      </c>
      <c r="F58" s="1">
        <v>18284</v>
      </c>
      <c r="G58" s="1">
        <v>90119</v>
      </c>
      <c r="H58" s="1">
        <v>18326</v>
      </c>
      <c r="I58">
        <v>1</v>
      </c>
      <c r="J58">
        <v>0.5</v>
      </c>
      <c r="K58">
        <v>0.16</v>
      </c>
      <c r="L58">
        <v>0.81</v>
      </c>
      <c r="M58">
        <v>0.16</v>
      </c>
      <c r="N58">
        <v>1</v>
      </c>
      <c r="Q58" s="14">
        <v>2017</v>
      </c>
      <c r="R58">
        <v>27059</v>
      </c>
      <c r="S58">
        <v>2072</v>
      </c>
      <c r="T58" s="3">
        <f t="shared" si="8"/>
        <v>7.6573413651650102E-2</v>
      </c>
      <c r="U58">
        <v>2624</v>
      </c>
      <c r="V58">
        <v>10775</v>
      </c>
      <c r="W58" s="31">
        <f t="shared" si="9"/>
        <v>0.10165416412278171</v>
      </c>
    </row>
    <row r="59" spans="1:23" x14ac:dyDescent="0.25">
      <c r="A59">
        <v>2020</v>
      </c>
      <c r="B59" t="s">
        <v>84</v>
      </c>
      <c r="C59" t="s">
        <v>19</v>
      </c>
      <c r="D59" t="s">
        <v>89</v>
      </c>
      <c r="E59" s="1">
        <v>3379</v>
      </c>
      <c r="F59">
        <v>0</v>
      </c>
      <c r="G59" s="1">
        <v>9609</v>
      </c>
      <c r="H59" s="1">
        <v>3179</v>
      </c>
      <c r="I59">
        <v>1</v>
      </c>
      <c r="J59">
        <v>0.2</v>
      </c>
      <c r="K59">
        <v>0</v>
      </c>
      <c r="L59">
        <v>0.63</v>
      </c>
      <c r="M59">
        <v>0.21</v>
      </c>
      <c r="N59">
        <v>1</v>
      </c>
      <c r="Q59" s="14">
        <v>2018</v>
      </c>
      <c r="R59">
        <v>48643</v>
      </c>
      <c r="S59">
        <v>10052</v>
      </c>
      <c r="T59" s="3">
        <f t="shared" si="8"/>
        <v>0.20664843862426249</v>
      </c>
      <c r="U59">
        <v>5873</v>
      </c>
      <c r="V59">
        <v>15170</v>
      </c>
      <c r="W59" s="31">
        <f t="shared" si="9"/>
        <v>0.13686010220968561</v>
      </c>
    </row>
    <row r="60" spans="1:23" ht="15.75" thickBot="1" x14ac:dyDescent="0.3">
      <c r="A60">
        <v>2019</v>
      </c>
      <c r="B60" t="s">
        <v>84</v>
      </c>
      <c r="C60" t="s">
        <v>19</v>
      </c>
      <c r="D60" t="s">
        <v>89</v>
      </c>
      <c r="E60" s="1">
        <v>4030</v>
      </c>
      <c r="F60">
        <v>0</v>
      </c>
      <c r="G60" s="1">
        <v>11414</v>
      </c>
      <c r="H60" s="1">
        <v>3767</v>
      </c>
      <c r="I60">
        <v>1</v>
      </c>
      <c r="J60">
        <v>0.3</v>
      </c>
      <c r="K60">
        <v>0</v>
      </c>
      <c r="L60">
        <v>0.75</v>
      </c>
      <c r="M60">
        <v>0.25</v>
      </c>
      <c r="N60">
        <v>1</v>
      </c>
      <c r="Q60" s="16">
        <v>2019</v>
      </c>
      <c r="R60" s="17">
        <v>34567</v>
      </c>
      <c r="S60" s="17">
        <v>2915</v>
      </c>
      <c r="T60" s="28">
        <f t="shared" si="8"/>
        <v>8.4328984291376169E-2</v>
      </c>
      <c r="U60" s="17">
        <v>3161</v>
      </c>
      <c r="V60" s="17">
        <v>12774</v>
      </c>
      <c r="W60" s="32">
        <f t="shared" si="9"/>
        <v>9.6609744340668352E-2</v>
      </c>
    </row>
    <row r="61" spans="1:23" x14ac:dyDescent="0.25">
      <c r="A61">
        <v>2018</v>
      </c>
      <c r="B61" t="s">
        <v>84</v>
      </c>
      <c r="C61" t="s">
        <v>19</v>
      </c>
      <c r="D61" t="s">
        <v>89</v>
      </c>
      <c r="E61">
        <v>402</v>
      </c>
      <c r="F61">
        <v>0</v>
      </c>
      <c r="G61" s="1">
        <v>2386</v>
      </c>
      <c r="H61" s="1">
        <v>1013</v>
      </c>
      <c r="I61">
        <v>1</v>
      </c>
      <c r="J61">
        <v>0</v>
      </c>
      <c r="N61">
        <v>2</v>
      </c>
    </row>
    <row r="62" spans="1:23" x14ac:dyDescent="0.25">
      <c r="A62">
        <v>2017</v>
      </c>
      <c r="B62" t="s">
        <v>84</v>
      </c>
      <c r="C62" t="s">
        <v>19</v>
      </c>
      <c r="D62" t="s">
        <v>89</v>
      </c>
      <c r="E62">
        <v>0</v>
      </c>
      <c r="I62">
        <v>2</v>
      </c>
      <c r="J62">
        <v>0</v>
      </c>
      <c r="N62">
        <v>2</v>
      </c>
    </row>
    <row r="63" spans="1:23" x14ac:dyDescent="0.25">
      <c r="A63">
        <v>2016</v>
      </c>
      <c r="B63" t="s">
        <v>84</v>
      </c>
      <c r="C63" t="s">
        <v>19</v>
      </c>
      <c r="D63" t="s">
        <v>89</v>
      </c>
      <c r="E63">
        <v>0</v>
      </c>
      <c r="I63">
        <v>2</v>
      </c>
      <c r="J63">
        <v>0</v>
      </c>
      <c r="N63">
        <v>2</v>
      </c>
    </row>
    <row r="64" spans="1:23" x14ac:dyDescent="0.25">
      <c r="A64">
        <v>2015</v>
      </c>
      <c r="B64" t="s">
        <v>84</v>
      </c>
      <c r="C64" t="s">
        <v>19</v>
      </c>
      <c r="D64" t="s">
        <v>89</v>
      </c>
      <c r="E64">
        <v>0</v>
      </c>
      <c r="I64">
        <v>2</v>
      </c>
      <c r="J64">
        <v>0</v>
      </c>
      <c r="N64">
        <v>2</v>
      </c>
    </row>
    <row r="65" spans="1:14" x14ac:dyDescent="0.25">
      <c r="A65">
        <v>2014</v>
      </c>
      <c r="B65" t="s">
        <v>84</v>
      </c>
      <c r="C65" t="s">
        <v>19</v>
      </c>
      <c r="D65" t="s">
        <v>89</v>
      </c>
      <c r="E65">
        <v>0</v>
      </c>
      <c r="I65">
        <v>2</v>
      </c>
      <c r="J65">
        <v>0</v>
      </c>
      <c r="N65">
        <v>2</v>
      </c>
    </row>
    <row r="66" spans="1:14" x14ac:dyDescent="0.25">
      <c r="A66">
        <v>2013</v>
      </c>
      <c r="B66" t="s">
        <v>84</v>
      </c>
      <c r="C66" t="s">
        <v>19</v>
      </c>
      <c r="D66" t="s">
        <v>89</v>
      </c>
      <c r="E66">
        <v>0</v>
      </c>
      <c r="I66">
        <v>2</v>
      </c>
      <c r="J66">
        <v>0</v>
      </c>
      <c r="N66">
        <v>2</v>
      </c>
    </row>
    <row r="67" spans="1:14" x14ac:dyDescent="0.25">
      <c r="A67">
        <v>2012</v>
      </c>
      <c r="B67" t="s">
        <v>84</v>
      </c>
      <c r="C67" t="s">
        <v>19</v>
      </c>
      <c r="D67" t="s">
        <v>89</v>
      </c>
      <c r="E67">
        <v>0</v>
      </c>
      <c r="I67">
        <v>2</v>
      </c>
      <c r="J67">
        <v>0</v>
      </c>
      <c r="N67">
        <v>2</v>
      </c>
    </row>
    <row r="68" spans="1:14" x14ac:dyDescent="0.25">
      <c r="A68">
        <v>2011</v>
      </c>
      <c r="B68" t="s">
        <v>84</v>
      </c>
      <c r="C68" t="s">
        <v>19</v>
      </c>
      <c r="D68" t="s">
        <v>89</v>
      </c>
      <c r="E68">
        <v>0</v>
      </c>
      <c r="I68">
        <v>2</v>
      </c>
      <c r="J68">
        <v>0</v>
      </c>
      <c r="N68">
        <v>2</v>
      </c>
    </row>
    <row r="69" spans="1:14" x14ac:dyDescent="0.25">
      <c r="A69">
        <v>2010</v>
      </c>
      <c r="B69" t="s">
        <v>84</v>
      </c>
      <c r="C69" t="s">
        <v>19</v>
      </c>
      <c r="D69" t="s">
        <v>89</v>
      </c>
      <c r="E69">
        <v>0</v>
      </c>
      <c r="I69">
        <v>2</v>
      </c>
      <c r="J69">
        <v>0</v>
      </c>
      <c r="N69">
        <v>2</v>
      </c>
    </row>
    <row r="70" spans="1:14" x14ac:dyDescent="0.25">
      <c r="A70">
        <v>2009</v>
      </c>
      <c r="B70" t="s">
        <v>84</v>
      </c>
      <c r="C70" t="s">
        <v>19</v>
      </c>
      <c r="D70" t="s">
        <v>89</v>
      </c>
      <c r="E70" s="1">
        <v>2033</v>
      </c>
      <c r="F70">
        <v>0</v>
      </c>
      <c r="G70" s="1">
        <v>7818</v>
      </c>
      <c r="H70" s="1">
        <v>2951</v>
      </c>
      <c r="I70">
        <v>1</v>
      </c>
      <c r="J70">
        <v>0.1</v>
      </c>
      <c r="K70">
        <v>0</v>
      </c>
      <c r="L70">
        <v>0.56000000000000005</v>
      </c>
      <c r="M70">
        <v>0.21</v>
      </c>
      <c r="N70">
        <v>1</v>
      </c>
    </row>
    <row r="71" spans="1:14" x14ac:dyDescent="0.25">
      <c r="A71">
        <v>2008</v>
      </c>
      <c r="B71" t="s">
        <v>84</v>
      </c>
      <c r="C71" t="s">
        <v>19</v>
      </c>
      <c r="D71" t="s">
        <v>89</v>
      </c>
      <c r="E71">
        <v>0</v>
      </c>
      <c r="I71">
        <v>2</v>
      </c>
      <c r="J71">
        <v>0</v>
      </c>
      <c r="N71">
        <v>2</v>
      </c>
    </row>
    <row r="72" spans="1:14" x14ac:dyDescent="0.25">
      <c r="A72">
        <v>2007</v>
      </c>
      <c r="B72" t="s">
        <v>84</v>
      </c>
      <c r="C72" t="s">
        <v>19</v>
      </c>
      <c r="D72" t="s">
        <v>89</v>
      </c>
      <c r="E72" s="1">
        <v>2898</v>
      </c>
      <c r="F72">
        <v>0</v>
      </c>
      <c r="G72" s="1">
        <v>6428</v>
      </c>
      <c r="H72" s="1">
        <v>1801</v>
      </c>
      <c r="I72">
        <v>1</v>
      </c>
      <c r="J72">
        <v>0.2</v>
      </c>
      <c r="K72">
        <v>0</v>
      </c>
      <c r="L72">
        <v>0.46</v>
      </c>
      <c r="M72">
        <v>0.13</v>
      </c>
      <c r="N72">
        <v>1</v>
      </c>
    </row>
    <row r="73" spans="1:14" x14ac:dyDescent="0.25">
      <c r="A73">
        <v>2006</v>
      </c>
      <c r="B73" t="s">
        <v>84</v>
      </c>
      <c r="C73" t="s">
        <v>19</v>
      </c>
      <c r="D73" t="s">
        <v>89</v>
      </c>
      <c r="E73" s="1">
        <v>3440</v>
      </c>
      <c r="F73">
        <v>0</v>
      </c>
      <c r="G73" s="1">
        <v>10562</v>
      </c>
      <c r="H73" s="1">
        <v>3634</v>
      </c>
      <c r="I73">
        <v>1</v>
      </c>
      <c r="J73">
        <v>0.2</v>
      </c>
      <c r="K73">
        <v>0</v>
      </c>
      <c r="L73">
        <v>0.74</v>
      </c>
      <c r="M73">
        <v>0.26</v>
      </c>
      <c r="N73">
        <v>1</v>
      </c>
    </row>
    <row r="74" spans="1:14" x14ac:dyDescent="0.25">
      <c r="A74">
        <v>2005</v>
      </c>
      <c r="B74" t="s">
        <v>84</v>
      </c>
      <c r="C74" t="s">
        <v>19</v>
      </c>
      <c r="D74" t="s">
        <v>89</v>
      </c>
      <c r="E74" s="1">
        <v>2739</v>
      </c>
      <c r="F74">
        <v>0</v>
      </c>
      <c r="G74" s="1">
        <v>9082</v>
      </c>
      <c r="H74" s="1">
        <v>3236</v>
      </c>
      <c r="I74">
        <v>1</v>
      </c>
      <c r="J74">
        <v>0.2</v>
      </c>
      <c r="K74">
        <v>0</v>
      </c>
      <c r="L74">
        <v>0.63</v>
      </c>
      <c r="M74">
        <v>0.23</v>
      </c>
      <c r="N74">
        <v>1</v>
      </c>
    </row>
    <row r="75" spans="1:14" x14ac:dyDescent="0.25">
      <c r="A75">
        <v>2004</v>
      </c>
      <c r="B75" t="s">
        <v>84</v>
      </c>
      <c r="C75" t="s">
        <v>19</v>
      </c>
      <c r="D75" t="s">
        <v>89</v>
      </c>
      <c r="E75">
        <v>0</v>
      </c>
      <c r="I75">
        <v>2</v>
      </c>
      <c r="J75">
        <v>0</v>
      </c>
      <c r="N75">
        <v>2</v>
      </c>
    </row>
    <row r="76" spans="1:14" x14ac:dyDescent="0.25">
      <c r="A76">
        <v>2003</v>
      </c>
      <c r="B76" t="s">
        <v>84</v>
      </c>
      <c r="C76" t="s">
        <v>19</v>
      </c>
      <c r="D76" t="s">
        <v>89</v>
      </c>
      <c r="E76">
        <v>0</v>
      </c>
      <c r="I76">
        <v>2</v>
      </c>
      <c r="J76">
        <v>0</v>
      </c>
      <c r="N76">
        <v>2</v>
      </c>
    </row>
    <row r="77" spans="1:14" x14ac:dyDescent="0.25">
      <c r="A77">
        <v>2002</v>
      </c>
      <c r="B77" t="s">
        <v>84</v>
      </c>
      <c r="C77" t="s">
        <v>19</v>
      </c>
      <c r="D77" t="s">
        <v>89</v>
      </c>
      <c r="E77">
        <v>0</v>
      </c>
      <c r="I77">
        <v>2</v>
      </c>
      <c r="J77">
        <v>0</v>
      </c>
      <c r="N77">
        <v>2</v>
      </c>
    </row>
    <row r="78" spans="1:14" x14ac:dyDescent="0.25">
      <c r="A78">
        <v>2001</v>
      </c>
      <c r="B78" t="s">
        <v>84</v>
      </c>
      <c r="C78" t="s">
        <v>19</v>
      </c>
      <c r="D78" t="s">
        <v>89</v>
      </c>
      <c r="E78">
        <v>0</v>
      </c>
      <c r="I78">
        <v>2</v>
      </c>
      <c r="J78">
        <v>0</v>
      </c>
      <c r="N78">
        <v>2</v>
      </c>
    </row>
    <row r="79" spans="1:14" x14ac:dyDescent="0.25">
      <c r="A79">
        <v>2000</v>
      </c>
      <c r="B79" t="s">
        <v>84</v>
      </c>
      <c r="C79" t="s">
        <v>19</v>
      </c>
      <c r="D79" t="s">
        <v>89</v>
      </c>
      <c r="E79">
        <v>0</v>
      </c>
      <c r="I79">
        <v>2</v>
      </c>
      <c r="J79">
        <v>0</v>
      </c>
      <c r="N79">
        <v>2</v>
      </c>
    </row>
    <row r="80" spans="1:14" x14ac:dyDescent="0.25">
      <c r="A80">
        <v>1999</v>
      </c>
      <c r="B80" t="s">
        <v>84</v>
      </c>
      <c r="C80" t="s">
        <v>19</v>
      </c>
      <c r="D80" t="s">
        <v>89</v>
      </c>
      <c r="E80">
        <v>0</v>
      </c>
      <c r="I80">
        <v>2</v>
      </c>
      <c r="J80">
        <v>0</v>
      </c>
      <c r="N80">
        <v>2</v>
      </c>
    </row>
    <row r="81" spans="1:14" x14ac:dyDescent="0.25">
      <c r="A81">
        <v>1998</v>
      </c>
      <c r="B81" t="s">
        <v>84</v>
      </c>
      <c r="C81" t="s">
        <v>19</v>
      </c>
      <c r="D81" t="s">
        <v>89</v>
      </c>
      <c r="E81">
        <v>0</v>
      </c>
      <c r="I81">
        <v>2</v>
      </c>
      <c r="J81">
        <v>0</v>
      </c>
      <c r="N81">
        <v>2</v>
      </c>
    </row>
    <row r="82" spans="1:14" x14ac:dyDescent="0.25">
      <c r="A82">
        <v>1997</v>
      </c>
      <c r="B82" t="s">
        <v>84</v>
      </c>
      <c r="C82" t="s">
        <v>19</v>
      </c>
      <c r="D82" t="s">
        <v>89</v>
      </c>
      <c r="E82">
        <v>0</v>
      </c>
      <c r="I82">
        <v>2</v>
      </c>
      <c r="J82">
        <v>0</v>
      </c>
      <c r="N82">
        <v>2</v>
      </c>
    </row>
    <row r="83" spans="1:14" x14ac:dyDescent="0.25">
      <c r="A83">
        <v>1996</v>
      </c>
      <c r="B83" t="s">
        <v>84</v>
      </c>
      <c r="C83" t="s">
        <v>19</v>
      </c>
      <c r="D83" t="s">
        <v>89</v>
      </c>
      <c r="E83" s="1">
        <v>20569</v>
      </c>
      <c r="F83" s="1">
        <v>3846</v>
      </c>
      <c r="G83" s="1">
        <v>37292</v>
      </c>
      <c r="H83" s="1">
        <v>8532</v>
      </c>
      <c r="I83">
        <v>1</v>
      </c>
      <c r="J83">
        <v>1.5</v>
      </c>
      <c r="K83">
        <v>0.28999999999999998</v>
      </c>
      <c r="L83">
        <v>2.71</v>
      </c>
      <c r="M83">
        <v>0.62</v>
      </c>
      <c r="N83">
        <v>1</v>
      </c>
    </row>
    <row r="84" spans="1:14" x14ac:dyDescent="0.25">
      <c r="A84">
        <v>1995</v>
      </c>
      <c r="B84" t="s">
        <v>84</v>
      </c>
      <c r="C84" t="s">
        <v>19</v>
      </c>
      <c r="D84" t="s">
        <v>89</v>
      </c>
      <c r="E84" s="1">
        <v>3066</v>
      </c>
      <c r="F84">
        <v>0</v>
      </c>
      <c r="G84" s="1">
        <v>8518</v>
      </c>
      <c r="H84" s="1">
        <v>2782</v>
      </c>
      <c r="I84">
        <v>1</v>
      </c>
      <c r="J84">
        <v>0.2</v>
      </c>
      <c r="K84">
        <v>0</v>
      </c>
      <c r="L84">
        <v>0.62</v>
      </c>
      <c r="M84">
        <v>0.2</v>
      </c>
      <c r="N84">
        <v>1</v>
      </c>
    </row>
    <row r="85" spans="1:14" x14ac:dyDescent="0.25">
      <c r="A85">
        <v>1994</v>
      </c>
      <c r="B85" t="s">
        <v>84</v>
      </c>
      <c r="C85" t="s">
        <v>19</v>
      </c>
      <c r="D85" t="s">
        <v>89</v>
      </c>
      <c r="E85" s="1">
        <v>6079</v>
      </c>
      <c r="F85">
        <v>0</v>
      </c>
      <c r="G85" s="1">
        <v>14967</v>
      </c>
      <c r="H85" s="1">
        <v>4535</v>
      </c>
      <c r="I85">
        <v>1</v>
      </c>
      <c r="J85">
        <v>0.5</v>
      </c>
      <c r="K85">
        <v>0</v>
      </c>
      <c r="L85">
        <v>1.1100000000000001</v>
      </c>
      <c r="M85">
        <v>0.34</v>
      </c>
      <c r="N85">
        <v>1</v>
      </c>
    </row>
    <row r="86" spans="1:14" x14ac:dyDescent="0.25">
      <c r="A86">
        <v>1993</v>
      </c>
      <c r="B86" t="s">
        <v>84</v>
      </c>
      <c r="C86" t="s">
        <v>19</v>
      </c>
      <c r="D86" t="s">
        <v>89</v>
      </c>
      <c r="E86">
        <v>0</v>
      </c>
      <c r="I86">
        <v>2</v>
      </c>
      <c r="J86">
        <v>0</v>
      </c>
      <c r="N86">
        <v>2</v>
      </c>
    </row>
    <row r="87" spans="1:14" x14ac:dyDescent="0.25">
      <c r="A87">
        <v>2020</v>
      </c>
      <c r="B87" t="s">
        <v>85</v>
      </c>
      <c r="C87" t="s">
        <v>19</v>
      </c>
      <c r="D87" t="s">
        <v>89</v>
      </c>
      <c r="E87" s="1">
        <v>5472</v>
      </c>
      <c r="F87">
        <v>0</v>
      </c>
      <c r="G87" s="1">
        <v>13631</v>
      </c>
      <c r="H87" s="1">
        <v>4163</v>
      </c>
      <c r="I87">
        <v>1</v>
      </c>
      <c r="J87">
        <v>0.2</v>
      </c>
      <c r="K87">
        <v>0</v>
      </c>
      <c r="L87">
        <v>0.5</v>
      </c>
      <c r="M87">
        <v>0.15</v>
      </c>
      <c r="N87">
        <v>1</v>
      </c>
    </row>
    <row r="88" spans="1:14" x14ac:dyDescent="0.25">
      <c r="A88">
        <v>2019</v>
      </c>
      <c r="B88" t="s">
        <v>85</v>
      </c>
      <c r="C88" t="s">
        <v>19</v>
      </c>
      <c r="D88" t="s">
        <v>89</v>
      </c>
      <c r="E88" s="1">
        <v>2915</v>
      </c>
      <c r="F88">
        <v>0</v>
      </c>
      <c r="G88" s="1">
        <v>9110</v>
      </c>
      <c r="H88" s="1">
        <v>3161</v>
      </c>
      <c r="I88">
        <v>1</v>
      </c>
      <c r="J88">
        <v>0.1</v>
      </c>
      <c r="K88">
        <v>0</v>
      </c>
      <c r="L88">
        <v>0.33</v>
      </c>
      <c r="M88">
        <v>0.12</v>
      </c>
      <c r="N88">
        <v>1</v>
      </c>
    </row>
    <row r="89" spans="1:14" x14ac:dyDescent="0.25">
      <c r="A89">
        <v>2018</v>
      </c>
      <c r="B89" t="s">
        <v>85</v>
      </c>
      <c r="C89" t="s">
        <v>19</v>
      </c>
      <c r="D89" t="s">
        <v>89</v>
      </c>
      <c r="E89" s="1">
        <v>10052</v>
      </c>
      <c r="F89">
        <v>0</v>
      </c>
      <c r="G89" s="1">
        <v>21562</v>
      </c>
      <c r="H89" s="1">
        <v>5873</v>
      </c>
      <c r="I89">
        <v>1</v>
      </c>
      <c r="J89">
        <v>0.4</v>
      </c>
      <c r="K89">
        <v>0</v>
      </c>
      <c r="L89">
        <v>0.79</v>
      </c>
      <c r="M89">
        <v>0.21</v>
      </c>
      <c r="N89">
        <v>1</v>
      </c>
    </row>
    <row r="90" spans="1:14" x14ac:dyDescent="0.25">
      <c r="A90">
        <v>2017</v>
      </c>
      <c r="B90" t="s">
        <v>85</v>
      </c>
      <c r="C90" t="s">
        <v>19</v>
      </c>
      <c r="D90" t="s">
        <v>89</v>
      </c>
      <c r="E90" s="1">
        <v>2072</v>
      </c>
      <c r="F90">
        <v>0</v>
      </c>
      <c r="G90" s="1">
        <v>7215</v>
      </c>
      <c r="H90" s="1">
        <v>2624</v>
      </c>
      <c r="I90">
        <v>1</v>
      </c>
      <c r="J90">
        <v>0.1</v>
      </c>
      <c r="K90">
        <v>0</v>
      </c>
      <c r="L90">
        <v>0.27</v>
      </c>
      <c r="M90">
        <v>0.1</v>
      </c>
      <c r="N90">
        <v>1</v>
      </c>
    </row>
    <row r="91" spans="1:14" x14ac:dyDescent="0.25">
      <c r="A91">
        <v>2016</v>
      </c>
      <c r="B91" t="s">
        <v>85</v>
      </c>
      <c r="C91" t="s">
        <v>19</v>
      </c>
      <c r="D91" t="s">
        <v>89</v>
      </c>
      <c r="E91" s="1">
        <v>4709</v>
      </c>
      <c r="F91">
        <v>0</v>
      </c>
      <c r="G91" s="1">
        <v>12433</v>
      </c>
      <c r="H91" s="1">
        <v>3940</v>
      </c>
      <c r="I91">
        <v>1</v>
      </c>
      <c r="J91">
        <v>0.2</v>
      </c>
      <c r="K91">
        <v>0</v>
      </c>
      <c r="L91">
        <v>0.46</v>
      </c>
      <c r="M91">
        <v>0.14000000000000001</v>
      </c>
      <c r="N91">
        <v>1</v>
      </c>
    </row>
    <row r="92" spans="1:14" x14ac:dyDescent="0.25">
      <c r="A92">
        <v>2015</v>
      </c>
      <c r="B92" t="s">
        <v>85</v>
      </c>
      <c r="C92" t="s">
        <v>19</v>
      </c>
      <c r="D92" t="s">
        <v>89</v>
      </c>
      <c r="E92" s="1">
        <v>44732</v>
      </c>
      <c r="F92" s="1">
        <v>11445</v>
      </c>
      <c r="G92" s="1">
        <v>78018</v>
      </c>
      <c r="H92" s="1">
        <v>16983</v>
      </c>
      <c r="I92">
        <v>1</v>
      </c>
      <c r="J92">
        <v>1.7</v>
      </c>
      <c r="K92">
        <v>0.43</v>
      </c>
      <c r="L92">
        <v>2.87</v>
      </c>
      <c r="M92">
        <v>0.62</v>
      </c>
      <c r="N92">
        <v>1</v>
      </c>
    </row>
    <row r="93" spans="1:14" x14ac:dyDescent="0.25">
      <c r="A93">
        <v>2014</v>
      </c>
      <c r="B93" t="s">
        <v>85</v>
      </c>
      <c r="C93" t="s">
        <v>19</v>
      </c>
      <c r="D93" t="s">
        <v>89</v>
      </c>
      <c r="E93" s="1">
        <v>22528</v>
      </c>
      <c r="F93" s="1">
        <v>1569</v>
      </c>
      <c r="G93" s="1">
        <v>43488</v>
      </c>
      <c r="H93" s="1">
        <v>10694</v>
      </c>
      <c r="I93">
        <v>1</v>
      </c>
      <c r="J93">
        <v>0.9</v>
      </c>
      <c r="K93">
        <v>0.06</v>
      </c>
      <c r="L93">
        <v>1.67</v>
      </c>
      <c r="M93">
        <v>0.41</v>
      </c>
      <c r="N93">
        <v>1</v>
      </c>
    </row>
    <row r="94" spans="1:14" x14ac:dyDescent="0.25">
      <c r="A94">
        <v>2013</v>
      </c>
      <c r="B94" t="s">
        <v>85</v>
      </c>
      <c r="C94" t="s">
        <v>19</v>
      </c>
      <c r="D94" t="s">
        <v>89</v>
      </c>
      <c r="E94" s="1">
        <v>10110</v>
      </c>
      <c r="F94">
        <v>0</v>
      </c>
      <c r="G94" s="1">
        <v>22198</v>
      </c>
      <c r="H94" s="1">
        <v>6168</v>
      </c>
      <c r="I94">
        <v>1</v>
      </c>
      <c r="J94">
        <v>0.4</v>
      </c>
      <c r="K94">
        <v>0</v>
      </c>
      <c r="L94">
        <v>0.87</v>
      </c>
      <c r="M94">
        <v>0.24</v>
      </c>
      <c r="N94">
        <v>1</v>
      </c>
    </row>
    <row r="95" spans="1:14" x14ac:dyDescent="0.25">
      <c r="A95">
        <v>2012</v>
      </c>
      <c r="B95" t="s">
        <v>85</v>
      </c>
      <c r="C95" t="s">
        <v>19</v>
      </c>
      <c r="D95" t="s">
        <v>89</v>
      </c>
      <c r="E95" s="1">
        <v>10322</v>
      </c>
      <c r="F95">
        <v>0</v>
      </c>
      <c r="G95" s="1">
        <v>24052</v>
      </c>
      <c r="H95" s="1">
        <v>7005</v>
      </c>
      <c r="I95">
        <v>1</v>
      </c>
      <c r="J95">
        <v>0.4</v>
      </c>
      <c r="K95">
        <v>0</v>
      </c>
      <c r="L95">
        <v>0.95</v>
      </c>
      <c r="M95">
        <v>0.28000000000000003</v>
      </c>
      <c r="N95">
        <v>1</v>
      </c>
    </row>
    <row r="96" spans="1:14" x14ac:dyDescent="0.25">
      <c r="A96">
        <v>2011</v>
      </c>
      <c r="B96" t="s">
        <v>85</v>
      </c>
      <c r="C96" t="s">
        <v>19</v>
      </c>
      <c r="D96" t="s">
        <v>89</v>
      </c>
      <c r="E96">
        <v>0</v>
      </c>
      <c r="I96">
        <v>2</v>
      </c>
      <c r="J96">
        <v>0</v>
      </c>
      <c r="N96">
        <v>2</v>
      </c>
    </row>
    <row r="97" spans="1:14" x14ac:dyDescent="0.25">
      <c r="A97">
        <v>2010</v>
      </c>
      <c r="B97" t="s">
        <v>85</v>
      </c>
      <c r="C97" t="s">
        <v>19</v>
      </c>
      <c r="D97" t="s">
        <v>89</v>
      </c>
      <c r="E97" s="1">
        <v>40095</v>
      </c>
      <c r="F97" s="1">
        <v>11319</v>
      </c>
      <c r="G97" s="1">
        <v>68870</v>
      </c>
      <c r="H97" s="1">
        <v>14682</v>
      </c>
      <c r="I97">
        <v>1</v>
      </c>
      <c r="J97">
        <v>1.7</v>
      </c>
      <c r="K97">
        <v>0.49</v>
      </c>
      <c r="L97">
        <v>2.88</v>
      </c>
      <c r="M97">
        <v>0.61</v>
      </c>
      <c r="N97">
        <v>1</v>
      </c>
    </row>
    <row r="98" spans="1:14" x14ac:dyDescent="0.25">
      <c r="A98">
        <v>2009</v>
      </c>
      <c r="B98" t="s">
        <v>85</v>
      </c>
      <c r="C98" t="s">
        <v>19</v>
      </c>
      <c r="D98" t="s">
        <v>89</v>
      </c>
      <c r="E98" s="1">
        <v>1997</v>
      </c>
      <c r="F98">
        <v>0</v>
      </c>
      <c r="G98" s="1">
        <v>7725</v>
      </c>
      <c r="H98" s="1">
        <v>2923</v>
      </c>
      <c r="I98">
        <v>1</v>
      </c>
      <c r="J98">
        <v>0.1</v>
      </c>
      <c r="K98">
        <v>0</v>
      </c>
      <c r="L98">
        <v>0.33</v>
      </c>
      <c r="M98">
        <v>0.13</v>
      </c>
      <c r="N98">
        <v>1</v>
      </c>
    </row>
    <row r="99" spans="1:14" x14ac:dyDescent="0.25">
      <c r="A99">
        <v>2008</v>
      </c>
      <c r="B99" t="s">
        <v>85</v>
      </c>
      <c r="C99" t="s">
        <v>19</v>
      </c>
      <c r="D99" t="s">
        <v>89</v>
      </c>
      <c r="E99" s="1">
        <v>6418</v>
      </c>
      <c r="F99">
        <v>0</v>
      </c>
      <c r="G99" s="1">
        <v>18549</v>
      </c>
      <c r="H99" s="1">
        <v>6190</v>
      </c>
      <c r="I99">
        <v>1</v>
      </c>
      <c r="J99">
        <v>0.3</v>
      </c>
      <c r="K99">
        <v>0</v>
      </c>
      <c r="L99">
        <v>0.81</v>
      </c>
      <c r="M99">
        <v>0.27</v>
      </c>
      <c r="N99">
        <v>1</v>
      </c>
    </row>
    <row r="100" spans="1:14" x14ac:dyDescent="0.25">
      <c r="A100">
        <v>2007</v>
      </c>
      <c r="B100" t="s">
        <v>85</v>
      </c>
      <c r="C100" t="s">
        <v>19</v>
      </c>
      <c r="D100" t="s">
        <v>89</v>
      </c>
      <c r="E100" s="1">
        <v>3005</v>
      </c>
      <c r="F100">
        <v>0</v>
      </c>
      <c r="G100" s="1">
        <v>6623</v>
      </c>
      <c r="H100" s="1">
        <v>1846</v>
      </c>
      <c r="I100">
        <v>1</v>
      </c>
      <c r="J100">
        <v>0.1</v>
      </c>
      <c r="K100">
        <v>0</v>
      </c>
      <c r="L100">
        <v>0.28999999999999998</v>
      </c>
      <c r="M100">
        <v>0.08</v>
      </c>
      <c r="N100">
        <v>1</v>
      </c>
    </row>
    <row r="101" spans="1:14" x14ac:dyDescent="0.25">
      <c r="A101">
        <v>2006</v>
      </c>
      <c r="B101" t="s">
        <v>85</v>
      </c>
      <c r="C101" t="s">
        <v>19</v>
      </c>
      <c r="D101" t="s">
        <v>89</v>
      </c>
      <c r="E101" s="1">
        <v>3445</v>
      </c>
      <c r="F101">
        <v>0</v>
      </c>
      <c r="G101" s="1">
        <v>10572</v>
      </c>
      <c r="H101" s="1">
        <v>3636</v>
      </c>
      <c r="I101">
        <v>1</v>
      </c>
      <c r="J101">
        <v>0.2</v>
      </c>
      <c r="K101">
        <v>0</v>
      </c>
      <c r="L101">
        <v>0.48</v>
      </c>
      <c r="M101">
        <v>0.16</v>
      </c>
      <c r="N101">
        <v>1</v>
      </c>
    </row>
    <row r="102" spans="1:14" x14ac:dyDescent="0.25">
      <c r="A102">
        <v>2005</v>
      </c>
      <c r="B102" t="s">
        <v>85</v>
      </c>
      <c r="C102" t="s">
        <v>19</v>
      </c>
      <c r="D102" t="s">
        <v>89</v>
      </c>
      <c r="E102" s="1">
        <v>12968</v>
      </c>
      <c r="F102">
        <v>0</v>
      </c>
      <c r="G102" s="1">
        <v>28000</v>
      </c>
      <c r="H102" s="1">
        <v>7670</v>
      </c>
      <c r="I102">
        <v>1</v>
      </c>
      <c r="J102">
        <v>0.6</v>
      </c>
      <c r="K102">
        <v>0</v>
      </c>
      <c r="L102">
        <v>1.29</v>
      </c>
      <c r="M102">
        <v>0.35</v>
      </c>
      <c r="N102">
        <v>1</v>
      </c>
    </row>
    <row r="103" spans="1:14" x14ac:dyDescent="0.25">
      <c r="A103">
        <v>2004</v>
      </c>
      <c r="B103" t="s">
        <v>85</v>
      </c>
      <c r="C103" t="s">
        <v>19</v>
      </c>
      <c r="D103" t="s">
        <v>89</v>
      </c>
      <c r="E103" s="1">
        <v>13085</v>
      </c>
      <c r="F103">
        <v>0</v>
      </c>
      <c r="G103" s="1">
        <v>27417</v>
      </c>
      <c r="H103" s="1">
        <v>7312</v>
      </c>
      <c r="I103">
        <v>1</v>
      </c>
      <c r="J103">
        <v>0.6</v>
      </c>
      <c r="K103">
        <v>0</v>
      </c>
      <c r="L103">
        <v>1.28</v>
      </c>
      <c r="M103">
        <v>0.34</v>
      </c>
      <c r="N103">
        <v>1</v>
      </c>
    </row>
    <row r="104" spans="1:14" x14ac:dyDescent="0.25">
      <c r="A104">
        <v>2003</v>
      </c>
      <c r="B104" t="s">
        <v>85</v>
      </c>
      <c r="C104" t="s">
        <v>19</v>
      </c>
      <c r="D104" t="s">
        <v>89</v>
      </c>
      <c r="E104" s="1">
        <v>67687</v>
      </c>
      <c r="F104" s="1">
        <v>29089</v>
      </c>
      <c r="G104" s="1">
        <v>106286</v>
      </c>
      <c r="H104" s="1">
        <v>19693</v>
      </c>
      <c r="I104">
        <v>1</v>
      </c>
      <c r="J104">
        <v>3.2</v>
      </c>
      <c r="K104">
        <v>1.38</v>
      </c>
      <c r="L104">
        <v>4.96</v>
      </c>
      <c r="M104">
        <v>0.91</v>
      </c>
      <c r="N104">
        <v>1</v>
      </c>
    </row>
    <row r="105" spans="1:14" x14ac:dyDescent="0.25">
      <c r="A105">
        <v>2002</v>
      </c>
      <c r="B105" t="s">
        <v>85</v>
      </c>
      <c r="C105" t="s">
        <v>19</v>
      </c>
      <c r="D105" t="s">
        <v>89</v>
      </c>
      <c r="E105" s="1">
        <v>3849</v>
      </c>
      <c r="F105">
        <v>0</v>
      </c>
      <c r="G105" s="1">
        <v>10248</v>
      </c>
      <c r="H105" s="1">
        <v>3265</v>
      </c>
      <c r="I105">
        <v>1</v>
      </c>
      <c r="J105">
        <v>0.2</v>
      </c>
      <c r="K105">
        <v>0</v>
      </c>
      <c r="L105">
        <v>0.51</v>
      </c>
      <c r="M105">
        <v>0.16</v>
      </c>
      <c r="N105">
        <v>1</v>
      </c>
    </row>
    <row r="106" spans="1:14" x14ac:dyDescent="0.25">
      <c r="A106">
        <v>2001</v>
      </c>
      <c r="B106" t="s">
        <v>85</v>
      </c>
      <c r="C106" t="s">
        <v>19</v>
      </c>
      <c r="D106" t="s">
        <v>89</v>
      </c>
      <c r="E106" s="1">
        <v>6739</v>
      </c>
      <c r="F106">
        <v>0</v>
      </c>
      <c r="G106" s="1">
        <v>16340</v>
      </c>
      <c r="H106" s="1">
        <v>4898</v>
      </c>
      <c r="I106">
        <v>1</v>
      </c>
      <c r="J106">
        <v>0.3</v>
      </c>
      <c r="K106">
        <v>0</v>
      </c>
      <c r="L106">
        <v>0.82</v>
      </c>
      <c r="M106">
        <v>0.25</v>
      </c>
      <c r="N106">
        <v>1</v>
      </c>
    </row>
    <row r="107" spans="1:14" x14ac:dyDescent="0.25">
      <c r="A107">
        <v>2000</v>
      </c>
      <c r="B107" t="s">
        <v>85</v>
      </c>
      <c r="C107" t="s">
        <v>19</v>
      </c>
      <c r="D107" t="s">
        <v>89</v>
      </c>
      <c r="E107" s="1">
        <v>17901</v>
      </c>
      <c r="F107" s="1">
        <v>1679</v>
      </c>
      <c r="G107" s="1">
        <v>34124</v>
      </c>
      <c r="H107" s="1">
        <v>8277</v>
      </c>
      <c r="I107">
        <v>1</v>
      </c>
      <c r="J107">
        <v>0.9</v>
      </c>
      <c r="K107">
        <v>0.09</v>
      </c>
      <c r="L107">
        <v>1.73</v>
      </c>
      <c r="M107">
        <v>0.42</v>
      </c>
      <c r="N107">
        <v>1</v>
      </c>
    </row>
    <row r="108" spans="1:14" x14ac:dyDescent="0.25">
      <c r="A108">
        <v>1999</v>
      </c>
      <c r="B108" t="s">
        <v>85</v>
      </c>
      <c r="C108" t="s">
        <v>19</v>
      </c>
      <c r="D108" t="s">
        <v>89</v>
      </c>
      <c r="E108" s="1">
        <v>2373</v>
      </c>
      <c r="F108">
        <v>0</v>
      </c>
      <c r="G108" s="1">
        <v>7985</v>
      </c>
      <c r="H108" s="1">
        <v>2863</v>
      </c>
      <c r="I108">
        <v>1</v>
      </c>
      <c r="J108">
        <v>0.1</v>
      </c>
      <c r="K108">
        <v>0</v>
      </c>
      <c r="L108">
        <v>0.41</v>
      </c>
      <c r="M108">
        <v>0.15</v>
      </c>
      <c r="N108">
        <v>1</v>
      </c>
    </row>
    <row r="109" spans="1:14" x14ac:dyDescent="0.25">
      <c r="A109">
        <v>1998</v>
      </c>
      <c r="B109" t="s">
        <v>85</v>
      </c>
      <c r="C109" t="s">
        <v>19</v>
      </c>
      <c r="D109" t="s">
        <v>89</v>
      </c>
      <c r="E109" s="1">
        <v>4546</v>
      </c>
      <c r="F109">
        <v>0</v>
      </c>
      <c r="G109" s="1">
        <v>10988</v>
      </c>
      <c r="H109" s="1">
        <v>3287</v>
      </c>
      <c r="I109">
        <v>1</v>
      </c>
      <c r="J109">
        <v>0.2</v>
      </c>
      <c r="K109">
        <v>0</v>
      </c>
      <c r="L109">
        <v>0.57999999999999996</v>
      </c>
      <c r="M109">
        <v>0.17</v>
      </c>
      <c r="N109">
        <v>1</v>
      </c>
    </row>
    <row r="110" spans="1:14" x14ac:dyDescent="0.25">
      <c r="A110">
        <v>1997</v>
      </c>
      <c r="B110" t="s">
        <v>85</v>
      </c>
      <c r="C110" t="s">
        <v>19</v>
      </c>
      <c r="D110" t="s">
        <v>89</v>
      </c>
      <c r="E110" s="1">
        <v>19788</v>
      </c>
      <c r="F110">
        <v>887</v>
      </c>
      <c r="G110" s="1">
        <v>38689</v>
      </c>
      <c r="H110" s="1">
        <v>9644</v>
      </c>
      <c r="I110">
        <v>1</v>
      </c>
      <c r="J110">
        <v>1.1000000000000001</v>
      </c>
      <c r="K110">
        <v>0.05</v>
      </c>
      <c r="L110">
        <v>2.08</v>
      </c>
      <c r="M110">
        <v>0.52</v>
      </c>
      <c r="N110">
        <v>1</v>
      </c>
    </row>
    <row r="111" spans="1:14" x14ac:dyDescent="0.25">
      <c r="A111">
        <v>1996</v>
      </c>
      <c r="B111" t="s">
        <v>85</v>
      </c>
      <c r="C111" t="s">
        <v>19</v>
      </c>
      <c r="D111" t="s">
        <v>89</v>
      </c>
      <c r="E111" s="1">
        <v>9850</v>
      </c>
      <c r="F111">
        <v>0</v>
      </c>
      <c r="G111" s="1">
        <v>20702</v>
      </c>
      <c r="H111" s="1">
        <v>5537</v>
      </c>
      <c r="I111">
        <v>1</v>
      </c>
      <c r="J111">
        <v>0.5</v>
      </c>
      <c r="K111">
        <v>0</v>
      </c>
      <c r="L111">
        <v>1.1399999999999999</v>
      </c>
      <c r="M111">
        <v>0.3</v>
      </c>
      <c r="N111">
        <v>1</v>
      </c>
    </row>
    <row r="112" spans="1:14" x14ac:dyDescent="0.25">
      <c r="A112">
        <v>1995</v>
      </c>
      <c r="B112" t="s">
        <v>85</v>
      </c>
      <c r="C112" t="s">
        <v>19</v>
      </c>
      <c r="D112" t="s">
        <v>89</v>
      </c>
      <c r="E112" s="1">
        <v>11600</v>
      </c>
      <c r="F112">
        <v>158</v>
      </c>
      <c r="G112" s="1">
        <v>23042</v>
      </c>
      <c r="H112" s="1">
        <v>5838</v>
      </c>
      <c r="I112">
        <v>1</v>
      </c>
      <c r="J112">
        <v>0.7</v>
      </c>
      <c r="K112">
        <v>0.01</v>
      </c>
      <c r="L112">
        <v>1.31</v>
      </c>
      <c r="M112">
        <v>0.33</v>
      </c>
      <c r="N112">
        <v>1</v>
      </c>
    </row>
    <row r="113" spans="1:14" x14ac:dyDescent="0.25">
      <c r="A113">
        <v>1994</v>
      </c>
      <c r="B113" t="s">
        <v>85</v>
      </c>
      <c r="C113" t="s">
        <v>19</v>
      </c>
      <c r="D113" t="s">
        <v>89</v>
      </c>
      <c r="E113" s="1">
        <v>14124</v>
      </c>
      <c r="F113">
        <v>22</v>
      </c>
      <c r="G113" s="1">
        <v>28225</v>
      </c>
      <c r="H113" s="1">
        <v>7195</v>
      </c>
      <c r="I113">
        <v>1</v>
      </c>
      <c r="J113">
        <v>0.8</v>
      </c>
      <c r="K113">
        <v>0</v>
      </c>
      <c r="L113">
        <v>1.64</v>
      </c>
      <c r="M113">
        <v>0.42</v>
      </c>
      <c r="N113">
        <v>1</v>
      </c>
    </row>
    <row r="114" spans="1:14" x14ac:dyDescent="0.25">
      <c r="A114">
        <v>1993</v>
      </c>
      <c r="B114" t="s">
        <v>85</v>
      </c>
      <c r="C114" t="s">
        <v>19</v>
      </c>
      <c r="D114" t="s">
        <v>89</v>
      </c>
      <c r="E114" s="1">
        <v>20841</v>
      </c>
      <c r="F114">
        <v>161</v>
      </c>
      <c r="G114" s="1">
        <v>41521</v>
      </c>
      <c r="H114" s="1">
        <v>10551</v>
      </c>
      <c r="I114">
        <v>1</v>
      </c>
      <c r="J114">
        <v>1.3</v>
      </c>
      <c r="K114">
        <v>0.01</v>
      </c>
      <c r="L114">
        <v>2.5</v>
      </c>
      <c r="M114">
        <v>0.63</v>
      </c>
      <c r="N114">
        <v>1</v>
      </c>
    </row>
    <row r="115" spans="1:14" x14ac:dyDescent="0.25">
      <c r="A115">
        <v>2020</v>
      </c>
      <c r="B115" t="s">
        <v>86</v>
      </c>
      <c r="C115" t="s">
        <v>19</v>
      </c>
      <c r="D115" t="s">
        <v>89</v>
      </c>
      <c r="E115" s="1">
        <v>2517</v>
      </c>
      <c r="F115">
        <v>0</v>
      </c>
      <c r="G115" s="1">
        <v>7814</v>
      </c>
      <c r="H115" s="1">
        <v>2702</v>
      </c>
      <c r="I115">
        <v>1</v>
      </c>
      <c r="J115">
        <v>0.5</v>
      </c>
      <c r="K115">
        <v>0</v>
      </c>
      <c r="L115">
        <v>1.62</v>
      </c>
      <c r="M115">
        <v>0.56000000000000005</v>
      </c>
      <c r="N115">
        <v>1</v>
      </c>
    </row>
    <row r="116" spans="1:14" x14ac:dyDescent="0.25">
      <c r="A116">
        <v>2019</v>
      </c>
      <c r="B116" t="s">
        <v>86</v>
      </c>
      <c r="C116" t="s">
        <v>19</v>
      </c>
      <c r="D116" t="s">
        <v>89</v>
      </c>
      <c r="E116" s="1">
        <v>5016</v>
      </c>
      <c r="F116">
        <v>0</v>
      </c>
      <c r="G116" s="1">
        <v>13339</v>
      </c>
      <c r="H116" s="1">
        <v>4246</v>
      </c>
      <c r="I116">
        <v>1</v>
      </c>
      <c r="J116">
        <v>1</v>
      </c>
      <c r="K116">
        <v>0</v>
      </c>
      <c r="L116">
        <v>2.68</v>
      </c>
      <c r="M116">
        <v>0.85</v>
      </c>
      <c r="N116">
        <v>1</v>
      </c>
    </row>
    <row r="117" spans="1:14" x14ac:dyDescent="0.25">
      <c r="A117">
        <v>2018</v>
      </c>
      <c r="B117" t="s">
        <v>86</v>
      </c>
      <c r="C117" t="s">
        <v>19</v>
      </c>
      <c r="D117" t="s">
        <v>89</v>
      </c>
      <c r="E117">
        <v>0</v>
      </c>
      <c r="I117">
        <v>2</v>
      </c>
      <c r="J117">
        <v>0</v>
      </c>
      <c r="N117">
        <v>2</v>
      </c>
    </row>
    <row r="118" spans="1:14" x14ac:dyDescent="0.25">
      <c r="A118">
        <v>2017</v>
      </c>
      <c r="B118" t="s">
        <v>86</v>
      </c>
      <c r="C118" t="s">
        <v>19</v>
      </c>
      <c r="D118" t="s">
        <v>89</v>
      </c>
      <c r="E118" s="1">
        <v>3854</v>
      </c>
      <c r="F118">
        <v>0</v>
      </c>
      <c r="G118" s="1">
        <v>11009</v>
      </c>
      <c r="H118" s="1">
        <v>3651</v>
      </c>
      <c r="I118">
        <v>1</v>
      </c>
      <c r="J118">
        <v>0.8</v>
      </c>
      <c r="K118">
        <v>0</v>
      </c>
      <c r="L118">
        <v>2.23</v>
      </c>
      <c r="M118">
        <v>0.74</v>
      </c>
      <c r="N118">
        <v>1</v>
      </c>
    </row>
    <row r="119" spans="1:14" x14ac:dyDescent="0.25">
      <c r="A119">
        <v>2016</v>
      </c>
      <c r="B119" t="s">
        <v>86</v>
      </c>
      <c r="C119" t="s">
        <v>19</v>
      </c>
      <c r="D119" t="s">
        <v>89</v>
      </c>
      <c r="E119">
        <v>0</v>
      </c>
      <c r="I119">
        <v>2</v>
      </c>
      <c r="J119">
        <v>0</v>
      </c>
      <c r="N119">
        <v>2</v>
      </c>
    </row>
    <row r="120" spans="1:14" x14ac:dyDescent="0.25">
      <c r="A120">
        <v>2015</v>
      </c>
      <c r="B120" t="s">
        <v>86</v>
      </c>
      <c r="C120" t="s">
        <v>19</v>
      </c>
      <c r="D120" t="s">
        <v>89</v>
      </c>
      <c r="E120" s="1">
        <v>10367</v>
      </c>
      <c r="F120">
        <v>0</v>
      </c>
      <c r="G120" s="1">
        <v>24511</v>
      </c>
      <c r="H120" s="1">
        <v>7216</v>
      </c>
      <c r="I120">
        <v>1</v>
      </c>
      <c r="J120">
        <v>2</v>
      </c>
      <c r="K120">
        <v>0</v>
      </c>
      <c r="L120">
        <v>4.7699999999999996</v>
      </c>
      <c r="M120">
        <v>1.4</v>
      </c>
      <c r="N120">
        <v>1</v>
      </c>
    </row>
    <row r="121" spans="1:14" x14ac:dyDescent="0.25">
      <c r="A121">
        <v>2014</v>
      </c>
      <c r="B121" t="s">
        <v>86</v>
      </c>
      <c r="C121" t="s">
        <v>19</v>
      </c>
      <c r="D121" t="s">
        <v>89</v>
      </c>
      <c r="E121">
        <v>0</v>
      </c>
      <c r="I121">
        <v>2</v>
      </c>
      <c r="J121">
        <v>0</v>
      </c>
      <c r="N121">
        <v>2</v>
      </c>
    </row>
    <row r="122" spans="1:14" x14ac:dyDescent="0.25">
      <c r="A122">
        <v>2013</v>
      </c>
      <c r="B122" t="s">
        <v>86</v>
      </c>
      <c r="C122" t="s">
        <v>19</v>
      </c>
      <c r="D122" t="s">
        <v>89</v>
      </c>
      <c r="E122">
        <v>0</v>
      </c>
      <c r="I122">
        <v>2</v>
      </c>
      <c r="J122">
        <v>0</v>
      </c>
      <c r="N122">
        <v>2</v>
      </c>
    </row>
    <row r="123" spans="1:14" x14ac:dyDescent="0.25">
      <c r="A123">
        <v>2012</v>
      </c>
      <c r="B123" t="s">
        <v>86</v>
      </c>
      <c r="C123" t="s">
        <v>19</v>
      </c>
      <c r="D123" t="s">
        <v>89</v>
      </c>
      <c r="E123">
        <v>0</v>
      </c>
      <c r="I123">
        <v>2</v>
      </c>
      <c r="J123">
        <v>0</v>
      </c>
      <c r="N123">
        <v>2</v>
      </c>
    </row>
    <row r="124" spans="1:14" x14ac:dyDescent="0.25">
      <c r="A124">
        <v>2011</v>
      </c>
      <c r="B124" t="s">
        <v>86</v>
      </c>
      <c r="C124" t="s">
        <v>19</v>
      </c>
      <c r="D124" t="s">
        <v>89</v>
      </c>
      <c r="E124" s="1">
        <v>6846</v>
      </c>
      <c r="F124">
        <v>0</v>
      </c>
      <c r="G124" s="1">
        <v>16262</v>
      </c>
      <c r="H124" s="1">
        <v>4805</v>
      </c>
      <c r="I124">
        <v>1</v>
      </c>
      <c r="J124">
        <v>1.4</v>
      </c>
      <c r="K124">
        <v>0</v>
      </c>
      <c r="L124">
        <v>3.26</v>
      </c>
      <c r="M124">
        <v>0.96</v>
      </c>
      <c r="N124">
        <v>1</v>
      </c>
    </row>
    <row r="125" spans="1:14" x14ac:dyDescent="0.25">
      <c r="A125">
        <v>2010</v>
      </c>
      <c r="B125" t="s">
        <v>86</v>
      </c>
      <c r="C125" t="s">
        <v>19</v>
      </c>
      <c r="D125" t="s">
        <v>89</v>
      </c>
      <c r="E125" s="1">
        <v>2044</v>
      </c>
      <c r="F125">
        <v>0</v>
      </c>
      <c r="G125" s="1">
        <v>6682</v>
      </c>
      <c r="H125" s="1">
        <v>2366</v>
      </c>
      <c r="I125">
        <v>1</v>
      </c>
      <c r="J125">
        <v>0.4</v>
      </c>
      <c r="K125">
        <v>0</v>
      </c>
      <c r="L125">
        <v>1.34</v>
      </c>
      <c r="M125">
        <v>0.47</v>
      </c>
      <c r="N125">
        <v>1</v>
      </c>
    </row>
    <row r="126" spans="1:14" x14ac:dyDescent="0.25">
      <c r="A126">
        <v>2009</v>
      </c>
      <c r="B126" t="s">
        <v>86</v>
      </c>
      <c r="C126" t="s">
        <v>19</v>
      </c>
      <c r="D126" t="s">
        <v>89</v>
      </c>
      <c r="E126" s="1">
        <v>14037</v>
      </c>
      <c r="F126">
        <v>0</v>
      </c>
      <c r="G126" s="1">
        <v>31265</v>
      </c>
      <c r="H126" s="1">
        <v>8790</v>
      </c>
      <c r="I126">
        <v>1</v>
      </c>
      <c r="J126">
        <v>2.9</v>
      </c>
      <c r="K126">
        <v>0</v>
      </c>
      <c r="L126">
        <v>6.35</v>
      </c>
      <c r="M126">
        <v>1.78</v>
      </c>
      <c r="N126">
        <v>1</v>
      </c>
    </row>
    <row r="127" spans="1:14" x14ac:dyDescent="0.25">
      <c r="A127">
        <v>2008</v>
      </c>
      <c r="B127" t="s">
        <v>86</v>
      </c>
      <c r="C127" t="s">
        <v>19</v>
      </c>
      <c r="D127" t="s">
        <v>89</v>
      </c>
      <c r="E127">
        <v>0</v>
      </c>
      <c r="I127">
        <v>2</v>
      </c>
      <c r="J127">
        <v>0</v>
      </c>
      <c r="N127">
        <v>2</v>
      </c>
    </row>
    <row r="128" spans="1:14" x14ac:dyDescent="0.25">
      <c r="A128">
        <v>2007</v>
      </c>
      <c r="B128" t="s">
        <v>86</v>
      </c>
      <c r="C128" t="s">
        <v>19</v>
      </c>
      <c r="D128" t="s">
        <v>89</v>
      </c>
      <c r="E128" s="1">
        <v>11522</v>
      </c>
      <c r="F128" s="1">
        <v>2202</v>
      </c>
      <c r="G128" s="1">
        <v>20841</v>
      </c>
      <c r="H128" s="1">
        <v>4755</v>
      </c>
      <c r="I128">
        <v>1</v>
      </c>
      <c r="J128">
        <v>2.5</v>
      </c>
      <c r="K128">
        <v>0.51</v>
      </c>
      <c r="L128">
        <v>4.45</v>
      </c>
      <c r="M128">
        <v>1</v>
      </c>
      <c r="N128">
        <v>1</v>
      </c>
    </row>
    <row r="129" spans="1:14" x14ac:dyDescent="0.25">
      <c r="A129">
        <v>2006</v>
      </c>
      <c r="B129" t="s">
        <v>86</v>
      </c>
      <c r="C129" t="s">
        <v>19</v>
      </c>
      <c r="D129" t="s">
        <v>89</v>
      </c>
      <c r="E129">
        <v>0</v>
      </c>
      <c r="I129">
        <v>2</v>
      </c>
      <c r="J129">
        <v>0</v>
      </c>
      <c r="N129">
        <v>2</v>
      </c>
    </row>
    <row r="130" spans="1:14" x14ac:dyDescent="0.25">
      <c r="A130">
        <v>2005</v>
      </c>
      <c r="B130" t="s">
        <v>86</v>
      </c>
      <c r="C130" t="s">
        <v>19</v>
      </c>
      <c r="D130" t="s">
        <v>89</v>
      </c>
      <c r="E130" s="1">
        <v>17168</v>
      </c>
      <c r="F130">
        <v>0</v>
      </c>
      <c r="G130" s="1">
        <v>34837</v>
      </c>
      <c r="H130" s="1">
        <v>9015</v>
      </c>
      <c r="I130">
        <v>1</v>
      </c>
      <c r="J130">
        <v>3.9</v>
      </c>
      <c r="K130">
        <v>0</v>
      </c>
      <c r="L130">
        <v>7.92</v>
      </c>
      <c r="M130">
        <v>2.04</v>
      </c>
      <c r="N130">
        <v>1</v>
      </c>
    </row>
    <row r="131" spans="1:14" x14ac:dyDescent="0.25">
      <c r="A131">
        <v>2004</v>
      </c>
      <c r="B131" t="s">
        <v>86</v>
      </c>
      <c r="C131" t="s">
        <v>19</v>
      </c>
      <c r="D131" t="s">
        <v>89</v>
      </c>
      <c r="E131">
        <v>0</v>
      </c>
      <c r="I131">
        <v>2</v>
      </c>
      <c r="J131">
        <v>0</v>
      </c>
      <c r="N131">
        <v>2</v>
      </c>
    </row>
    <row r="132" spans="1:14" x14ac:dyDescent="0.25">
      <c r="A132">
        <v>2003</v>
      </c>
      <c r="B132" t="s">
        <v>86</v>
      </c>
      <c r="C132" t="s">
        <v>19</v>
      </c>
      <c r="D132" t="s">
        <v>89</v>
      </c>
      <c r="E132" s="1">
        <v>3384</v>
      </c>
      <c r="F132">
        <v>0</v>
      </c>
      <c r="G132" s="1">
        <v>9937</v>
      </c>
      <c r="H132" s="1">
        <v>3344</v>
      </c>
      <c r="I132">
        <v>1</v>
      </c>
      <c r="J132">
        <v>0.7</v>
      </c>
      <c r="K132">
        <v>0</v>
      </c>
      <c r="L132">
        <v>2.17</v>
      </c>
      <c r="M132">
        <v>0.73</v>
      </c>
      <c r="N132">
        <v>1</v>
      </c>
    </row>
    <row r="133" spans="1:14" x14ac:dyDescent="0.25">
      <c r="A133">
        <v>2002</v>
      </c>
      <c r="B133" t="s">
        <v>86</v>
      </c>
      <c r="C133" t="s">
        <v>19</v>
      </c>
      <c r="D133" t="s">
        <v>89</v>
      </c>
      <c r="E133" s="1">
        <v>2445</v>
      </c>
      <c r="F133">
        <v>0</v>
      </c>
      <c r="G133" s="1">
        <v>7365</v>
      </c>
      <c r="H133" s="1">
        <v>2510</v>
      </c>
      <c r="I133">
        <v>1</v>
      </c>
      <c r="J133">
        <v>0.5</v>
      </c>
      <c r="K133">
        <v>0</v>
      </c>
      <c r="L133">
        <v>1.63</v>
      </c>
      <c r="M133">
        <v>0.56000000000000005</v>
      </c>
      <c r="N133">
        <v>1</v>
      </c>
    </row>
    <row r="134" spans="1:14" x14ac:dyDescent="0.25">
      <c r="A134">
        <v>2001</v>
      </c>
      <c r="B134" t="s">
        <v>86</v>
      </c>
      <c r="C134" t="s">
        <v>19</v>
      </c>
      <c r="D134" t="s">
        <v>89</v>
      </c>
      <c r="E134" s="1">
        <v>2319</v>
      </c>
      <c r="F134">
        <v>0</v>
      </c>
      <c r="G134" s="1">
        <v>7689</v>
      </c>
      <c r="H134" s="1">
        <v>2740</v>
      </c>
      <c r="I134">
        <v>1</v>
      </c>
      <c r="J134">
        <v>0.5</v>
      </c>
      <c r="K134">
        <v>0</v>
      </c>
      <c r="L134">
        <v>1.63</v>
      </c>
      <c r="M134">
        <v>0.57999999999999996</v>
      </c>
      <c r="N134">
        <v>1</v>
      </c>
    </row>
    <row r="135" spans="1:14" x14ac:dyDescent="0.25">
      <c r="A135">
        <v>2000</v>
      </c>
      <c r="B135" t="s">
        <v>86</v>
      </c>
      <c r="C135" t="s">
        <v>19</v>
      </c>
      <c r="D135" t="s">
        <v>89</v>
      </c>
      <c r="E135" s="1">
        <v>9797</v>
      </c>
      <c r="F135">
        <v>0</v>
      </c>
      <c r="G135" s="1">
        <v>21094</v>
      </c>
      <c r="H135" s="1">
        <v>5764</v>
      </c>
      <c r="I135">
        <v>1</v>
      </c>
      <c r="J135">
        <v>2.1</v>
      </c>
      <c r="K135">
        <v>0</v>
      </c>
      <c r="L135">
        <v>4.47</v>
      </c>
      <c r="M135">
        <v>1.22</v>
      </c>
      <c r="N135">
        <v>1</v>
      </c>
    </row>
    <row r="136" spans="1:14" x14ac:dyDescent="0.25">
      <c r="A136">
        <v>1999</v>
      </c>
      <c r="B136" t="s">
        <v>86</v>
      </c>
      <c r="C136" t="s">
        <v>19</v>
      </c>
      <c r="D136" t="s">
        <v>89</v>
      </c>
      <c r="E136" s="1">
        <v>13418</v>
      </c>
      <c r="F136">
        <v>0</v>
      </c>
      <c r="G136" s="1">
        <v>28203</v>
      </c>
      <c r="H136" s="1">
        <v>7543</v>
      </c>
      <c r="I136">
        <v>1</v>
      </c>
      <c r="J136">
        <v>2.8</v>
      </c>
      <c r="K136">
        <v>0</v>
      </c>
      <c r="L136">
        <v>5.83</v>
      </c>
      <c r="M136">
        <v>1.55</v>
      </c>
      <c r="N136">
        <v>1</v>
      </c>
    </row>
    <row r="137" spans="1:14" x14ac:dyDescent="0.25">
      <c r="A137">
        <v>1998</v>
      </c>
      <c r="B137" t="s">
        <v>86</v>
      </c>
      <c r="C137" t="s">
        <v>19</v>
      </c>
      <c r="D137" t="s">
        <v>89</v>
      </c>
      <c r="E137" s="1">
        <v>7708</v>
      </c>
      <c r="F137">
        <v>0</v>
      </c>
      <c r="G137" s="1">
        <v>16502</v>
      </c>
      <c r="H137" s="1">
        <v>4487</v>
      </c>
      <c r="I137">
        <v>1</v>
      </c>
      <c r="J137">
        <v>1.6</v>
      </c>
      <c r="K137">
        <v>0</v>
      </c>
      <c r="L137">
        <v>3.32</v>
      </c>
      <c r="M137">
        <v>0.9</v>
      </c>
      <c r="N137">
        <v>1</v>
      </c>
    </row>
    <row r="138" spans="1:14" x14ac:dyDescent="0.25">
      <c r="A138">
        <v>1997</v>
      </c>
      <c r="B138" t="s">
        <v>86</v>
      </c>
      <c r="C138" t="s">
        <v>19</v>
      </c>
      <c r="D138" t="s">
        <v>89</v>
      </c>
      <c r="E138" s="1">
        <v>7287</v>
      </c>
      <c r="F138">
        <v>0</v>
      </c>
      <c r="G138" s="1">
        <v>17959</v>
      </c>
      <c r="H138" s="1">
        <v>5445</v>
      </c>
      <c r="I138">
        <v>1</v>
      </c>
      <c r="J138">
        <v>1.5</v>
      </c>
      <c r="K138">
        <v>0</v>
      </c>
      <c r="L138">
        <v>3.68</v>
      </c>
      <c r="M138">
        <v>1.1100000000000001</v>
      </c>
      <c r="N138">
        <v>1</v>
      </c>
    </row>
    <row r="139" spans="1:14" x14ac:dyDescent="0.25">
      <c r="A139">
        <v>1996</v>
      </c>
      <c r="B139" t="s">
        <v>86</v>
      </c>
      <c r="C139" t="s">
        <v>19</v>
      </c>
      <c r="D139" t="s">
        <v>89</v>
      </c>
      <c r="E139">
        <v>0</v>
      </c>
      <c r="I139">
        <v>2</v>
      </c>
      <c r="J139">
        <v>0</v>
      </c>
      <c r="N139">
        <v>2</v>
      </c>
    </row>
    <row r="140" spans="1:14" x14ac:dyDescent="0.25">
      <c r="A140">
        <v>1995</v>
      </c>
      <c r="B140" t="s">
        <v>86</v>
      </c>
      <c r="C140" t="s">
        <v>19</v>
      </c>
      <c r="D140" t="s">
        <v>89</v>
      </c>
      <c r="E140" s="1">
        <v>18581</v>
      </c>
      <c r="F140" s="1">
        <v>3557</v>
      </c>
      <c r="G140" s="1">
        <v>33606</v>
      </c>
      <c r="H140" s="1">
        <v>7666</v>
      </c>
      <c r="I140">
        <v>1</v>
      </c>
      <c r="J140">
        <v>3.8</v>
      </c>
      <c r="K140">
        <v>0.77</v>
      </c>
      <c r="L140">
        <v>6.91</v>
      </c>
      <c r="M140">
        <v>1.57</v>
      </c>
      <c r="N140">
        <v>1</v>
      </c>
    </row>
    <row r="141" spans="1:14" x14ac:dyDescent="0.25">
      <c r="A141">
        <v>1994</v>
      </c>
      <c r="B141" t="s">
        <v>86</v>
      </c>
      <c r="C141" t="s">
        <v>19</v>
      </c>
      <c r="D141" t="s">
        <v>89</v>
      </c>
      <c r="E141" s="1">
        <v>6762</v>
      </c>
      <c r="F141">
        <v>0</v>
      </c>
      <c r="G141" s="1">
        <v>16175</v>
      </c>
      <c r="H141" s="1">
        <v>4803</v>
      </c>
      <c r="I141">
        <v>1</v>
      </c>
      <c r="J141">
        <v>1.4</v>
      </c>
      <c r="K141">
        <v>0</v>
      </c>
      <c r="L141">
        <v>3.36</v>
      </c>
      <c r="M141">
        <v>1</v>
      </c>
      <c r="N141">
        <v>1</v>
      </c>
    </row>
    <row r="142" spans="1:14" x14ac:dyDescent="0.25">
      <c r="A142">
        <v>1993</v>
      </c>
      <c r="B142" t="s">
        <v>86</v>
      </c>
      <c r="C142" t="s">
        <v>19</v>
      </c>
      <c r="D142" t="s">
        <v>89</v>
      </c>
      <c r="E142" s="1">
        <v>15578</v>
      </c>
      <c r="F142">
        <v>0</v>
      </c>
      <c r="G142" s="1">
        <v>33135</v>
      </c>
      <c r="H142" s="1">
        <v>8958</v>
      </c>
      <c r="I142">
        <v>1</v>
      </c>
      <c r="J142">
        <v>3.1</v>
      </c>
      <c r="K142">
        <v>0</v>
      </c>
      <c r="L142">
        <v>6.59</v>
      </c>
      <c r="M142">
        <v>1.78</v>
      </c>
      <c r="N142">
        <v>1</v>
      </c>
    </row>
  </sheetData>
  <mergeCells count="13">
    <mergeCell ref="Q26:R26"/>
    <mergeCell ref="Q18:R18"/>
    <mergeCell ref="Q19:R19"/>
    <mergeCell ref="Q20:R20"/>
    <mergeCell ref="Q22:AA23"/>
    <mergeCell ref="Q25:R25"/>
    <mergeCell ref="Q34:R34"/>
    <mergeCell ref="Q27:R27"/>
    <mergeCell ref="Q28:R28"/>
    <mergeCell ref="Q30:R30"/>
    <mergeCell ref="Q31:R31"/>
    <mergeCell ref="Q32:R32"/>
    <mergeCell ref="Q33:R33"/>
  </mergeCell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Intro</vt:lpstr>
      <vt:lpstr>Results</vt:lpstr>
      <vt:lpstr>RA - Not Treated</vt:lpstr>
      <vt:lpstr>RA - Treated</vt:lpstr>
      <vt:lpstr>RA - Rel-Str | Not Treated</vt:lpstr>
      <vt:lpstr>RA - Rel-WK | Not Treated</vt:lpstr>
      <vt:lpstr>RA - Rel-I | Not Treated</vt:lpstr>
      <vt:lpstr>RA - Rel-OR | Not Treated</vt:lpstr>
      <vt:lpstr>RA - Rel-Str | Treated</vt:lpstr>
      <vt:lpstr>RA - Rel-WK | Treated</vt:lpstr>
      <vt:lpstr>RA - Rel-I | Treated</vt:lpstr>
      <vt:lpstr>RA - Weapon-K | Not Treated</vt:lpstr>
      <vt:lpstr>RA - Weapon-No | Not Treated</vt:lpstr>
      <vt:lpstr>RA - Weapon-No | Treated</vt:lpstr>
      <vt:lpstr>RA - Police | Not Treated</vt:lpstr>
      <vt:lpstr>RA - No Police | Not Treated</vt:lpstr>
      <vt:lpstr>RA - Police | Treated</vt:lpstr>
      <vt:lpstr>RA - No Police | Treated</vt:lpstr>
      <vt:lpstr>RA -Victim Female | Not Treated</vt:lpstr>
      <vt:lpstr>RA -Victim Female | Treated</vt:lpstr>
      <vt:lpstr>RA - Marital-NM | Not Treated</vt:lpstr>
      <vt:lpstr>RA - Marital-M | Not Treated</vt:lpstr>
      <vt:lpstr>RA - Martial-D | Not Treated</vt:lpstr>
      <vt:lpstr>RA - Marital-NM | Treated</vt:lpstr>
      <vt:lpstr>RA - Marital-D | Treated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2022-12-15T17:58:18Z</dcterms:created>
  <dcterms:modified xsi:type="dcterms:W3CDTF">2022-12-15T17:58:22Z</dcterms:modified>
  <cp:category/>
  <cp:contentStatus/>
</cp:coreProperties>
</file>